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charts/chart45.xml" ContentType="application/vnd.openxmlformats-officedocument.drawingml.char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drawings/drawing26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795" windowHeight="11760" tabRatio="889" activeTab="1"/>
  </bookViews>
  <sheets>
    <sheet name="TOTALES" sheetId="1" r:id="rId1"/>
    <sheet name="GRÁFICOS" sheetId="33" r:id="rId2"/>
    <sheet name="01" sheetId="2" r:id="rId3"/>
    <sheet name="02" sheetId="3" r:id="rId4"/>
    <sheet name="03" sheetId="4" r:id="rId5"/>
    <sheet name="09" sheetId="5" r:id="rId6"/>
    <sheet name="10" sheetId="6" r:id="rId7"/>
    <sheet name="11" sheetId="7" r:id="rId8"/>
    <sheet name="12" sheetId="8" r:id="rId9"/>
    <sheet name="13" sheetId="9" r:id="rId10"/>
    <sheet name="14" sheetId="10" r:id="rId11"/>
    <sheet name="15" sheetId="11" r:id="rId12"/>
    <sheet name="16" sheetId="12" r:id="rId13"/>
    <sheet name="17" sheetId="13" r:id="rId14"/>
    <sheet name="18" sheetId="14" r:id="rId15"/>
    <sheet name="26" sheetId="15" r:id="rId16"/>
    <sheet name="30" sheetId="16" r:id="rId17"/>
    <sheet name="Resumen" sheetId="32" state="hidden" r:id="rId18"/>
    <sheet name="Fondo Contingencia" sheetId="17" r:id="rId19"/>
    <sheet name="INAEM" sheetId="18" r:id="rId20"/>
    <sheet name="SAS" sheetId="19" r:id="rId21"/>
    <sheet name="IASS" sheetId="21" r:id="rId22"/>
    <sheet name="IAM" sheetId="22" r:id="rId23"/>
    <sheet name="IAJ" sheetId="23" r:id="rId24"/>
    <sheet name="AST" sheetId="24" r:id="rId25"/>
    <sheet name="IAA" sheetId="25" r:id="rId26"/>
    <sheet name="IACS" sheetId="26" r:id="rId27"/>
    <sheet name="CITA" sheetId="27" r:id="rId28"/>
    <sheet name="INAGA" sheetId="28" r:id="rId29"/>
    <sheet name="BST" sheetId="29" r:id="rId30"/>
    <sheet name="ACPU" sheetId="30" r:id="rId31"/>
    <sheet name="Trastienda" sheetId="31" r:id="rId32"/>
  </sheets>
  <calcPr calcId="125725"/>
</workbook>
</file>

<file path=xl/calcChain.xml><?xml version="1.0" encoding="utf-8"?>
<calcChain xmlns="http://schemas.openxmlformats.org/spreadsheetml/2006/main">
  <c r="F14" i="1"/>
  <c r="D6" i="12"/>
  <c r="F6"/>
  <c r="D33"/>
  <c r="F9" i="18"/>
  <c r="F6" i="10"/>
  <c r="G6" s="1"/>
  <c r="F9"/>
  <c r="F8"/>
  <c r="G8" s="1"/>
  <c r="F3"/>
  <c r="G3" s="1"/>
  <c r="F4" i="14"/>
  <c r="F6"/>
  <c r="F9"/>
  <c r="F8"/>
  <c r="F6" i="18"/>
  <c r="D49"/>
  <c r="C22" i="1"/>
  <c r="C27"/>
  <c r="C3"/>
  <c r="C4"/>
  <c r="C5"/>
  <c r="C6"/>
  <c r="C7"/>
  <c r="C8"/>
  <c r="D8" s="1"/>
  <c r="C9"/>
  <c r="C11"/>
  <c r="C13"/>
  <c r="C15"/>
  <c r="D3"/>
  <c r="D15"/>
  <c r="F9" i="7"/>
  <c r="D41"/>
  <c r="C41" i="17"/>
  <c r="F9" i="13"/>
  <c r="F6"/>
  <c r="F2" s="1"/>
  <c r="D73"/>
  <c r="D78" i="16"/>
  <c r="D10" s="1"/>
  <c r="G48" i="11"/>
  <c r="D23" i="6"/>
  <c r="D33"/>
  <c r="F6"/>
  <c r="F9"/>
  <c r="H9" s="1"/>
  <c r="I9" s="1"/>
  <c r="J9" s="1"/>
  <c r="F6" i="9"/>
  <c r="F8"/>
  <c r="F9" i="11"/>
  <c r="F2" s="1"/>
  <c r="F8"/>
  <c r="F6"/>
  <c r="E22" i="1"/>
  <c r="E24"/>
  <c r="E27"/>
  <c r="E28"/>
  <c r="D81" i="16"/>
  <c r="D25"/>
  <c r="D9" s="1"/>
  <c r="E9" s="1"/>
  <c r="F8" i="13"/>
  <c r="F9" i="12"/>
  <c r="F4"/>
  <c r="E21" i="1" s="1"/>
  <c r="F9" i="9"/>
  <c r="F6" i="7"/>
  <c r="F3"/>
  <c r="D6" i="6"/>
  <c r="J3" i="19"/>
  <c r="J4"/>
  <c r="J6"/>
  <c r="J8"/>
  <c r="J2"/>
  <c r="H4" i="23"/>
  <c r="I4" s="1"/>
  <c r="J4" s="1"/>
  <c r="H4" i="22"/>
  <c r="I4" s="1"/>
  <c r="J4" s="1"/>
  <c r="H6" i="21"/>
  <c r="I6" s="1"/>
  <c r="J6" s="1"/>
  <c r="H6" i="22"/>
  <c r="I6" s="1"/>
  <c r="J6" s="1"/>
  <c r="H6" i="23"/>
  <c r="I6" s="1"/>
  <c r="J6" s="1"/>
  <c r="H3"/>
  <c r="I3" s="1"/>
  <c r="J3" s="1"/>
  <c r="H2"/>
  <c r="I2" s="1"/>
  <c r="J2" s="1"/>
  <c r="H9" i="21"/>
  <c r="I9" s="1"/>
  <c r="J9" s="1"/>
  <c r="I3"/>
  <c r="J3" s="1"/>
  <c r="H3"/>
  <c r="H3" i="18"/>
  <c r="I3" s="1"/>
  <c r="J3" s="1"/>
  <c r="D30"/>
  <c r="H3" i="6"/>
  <c r="I3" s="1"/>
  <c r="J3" s="1"/>
  <c r="H4"/>
  <c r="I4"/>
  <c r="J4" s="1"/>
  <c r="H8"/>
  <c r="I8"/>
  <c r="J8" s="1"/>
  <c r="D26" i="7"/>
  <c r="H3" i="8"/>
  <c r="I3" s="1"/>
  <c r="J3" s="1"/>
  <c r="H4"/>
  <c r="I4"/>
  <c r="J4" s="1"/>
  <c r="H6"/>
  <c r="I6"/>
  <c r="J6" s="1"/>
  <c r="H8"/>
  <c r="I8"/>
  <c r="J8" s="1"/>
  <c r="H3" i="9"/>
  <c r="I3" s="1"/>
  <c r="J3" s="1"/>
  <c r="H4"/>
  <c r="I4"/>
  <c r="J4" s="1"/>
  <c r="H6"/>
  <c r="I6"/>
  <c r="J6" s="1"/>
  <c r="H8"/>
  <c r="I8"/>
  <c r="J8" s="1"/>
  <c r="H9"/>
  <c r="I9" s="1"/>
  <c r="J9" s="1"/>
  <c r="H4" i="12"/>
  <c r="I4" s="1"/>
  <c r="J4" s="1"/>
  <c r="H3" i="13"/>
  <c r="I3" s="1"/>
  <c r="J3" s="1"/>
  <c r="H4"/>
  <c r="I4"/>
  <c r="J4" s="1"/>
  <c r="H6"/>
  <c r="I6" s="1"/>
  <c r="J6" s="1"/>
  <c r="H8"/>
  <c r="I8"/>
  <c r="J8" s="1"/>
  <c r="H9"/>
  <c r="I9" s="1"/>
  <c r="J9" s="1"/>
  <c r="H11"/>
  <c r="I11" s="1"/>
  <c r="J11" s="1"/>
  <c r="J3" i="11"/>
  <c r="J4"/>
  <c r="I3"/>
  <c r="I4"/>
  <c r="H3"/>
  <c r="H4"/>
  <c r="H6"/>
  <c r="I6" s="1"/>
  <c r="J6" s="1"/>
  <c r="D9"/>
  <c r="H6" i="12"/>
  <c r="I6" s="1"/>
  <c r="J6" s="1"/>
  <c r="G4"/>
  <c r="H2" i="8"/>
  <c r="I2" s="1"/>
  <c r="J2" s="1"/>
  <c r="E20" i="1"/>
  <c r="E16"/>
  <c r="F16" s="1"/>
  <c r="E15"/>
  <c r="E9"/>
  <c r="F9" s="1"/>
  <c r="E8"/>
  <c r="F8" s="1"/>
  <c r="E5"/>
  <c r="F5" s="1"/>
  <c r="E4"/>
  <c r="F4" s="1"/>
  <c r="E3"/>
  <c r="E2"/>
  <c r="F2" s="1"/>
  <c r="F2" i="9"/>
  <c r="H2" s="1"/>
  <c r="I2" s="1"/>
  <c r="J2" s="1"/>
  <c r="G9"/>
  <c r="G8"/>
  <c r="G6"/>
  <c r="D43"/>
  <c r="D33"/>
  <c r="F8" i="19"/>
  <c r="G9" i="13"/>
  <c r="D49" i="11"/>
  <c r="D66"/>
  <c r="D47" i="12"/>
  <c r="G2" i="9"/>
  <c r="G3" i="7"/>
  <c r="G8" i="13"/>
  <c r="F2" i="22"/>
  <c r="G2" i="23"/>
  <c r="F2"/>
  <c r="G6"/>
  <c r="F6"/>
  <c r="D32"/>
  <c r="G6" i="22"/>
  <c r="F6"/>
  <c r="D32"/>
  <c r="F8" i="21"/>
  <c r="H8" s="1"/>
  <c r="I8" s="1"/>
  <c r="J8" s="1"/>
  <c r="G6"/>
  <c r="F6"/>
  <c r="D25"/>
  <c r="G8" i="19"/>
  <c r="F3"/>
  <c r="G3" s="1"/>
  <c r="D32"/>
  <c r="G6" i="18"/>
  <c r="G3"/>
  <c r="G4"/>
  <c r="G8"/>
  <c r="G9"/>
  <c r="G9" i="21"/>
  <c r="F9"/>
  <c r="D41"/>
  <c r="G3" i="12"/>
  <c r="G8"/>
  <c r="G9"/>
  <c r="D41"/>
  <c r="G6" i="14"/>
  <c r="G9"/>
  <c r="G8"/>
  <c r="D91"/>
  <c r="G6" i="13"/>
  <c r="G8" i="11"/>
  <c r="G6"/>
  <c r="G9" i="7"/>
  <c r="G6"/>
  <c r="D8" i="30"/>
  <c r="D24"/>
  <c r="D20"/>
  <c r="D16"/>
  <c r="E8"/>
  <c r="D4"/>
  <c r="E4" s="1"/>
  <c r="D3"/>
  <c r="E3" s="1"/>
  <c r="D2"/>
  <c r="C2"/>
  <c r="E6" i="29"/>
  <c r="D6"/>
  <c r="D8"/>
  <c r="E8" s="1"/>
  <c r="D28"/>
  <c r="D24"/>
  <c r="D20"/>
  <c r="D16"/>
  <c r="E4"/>
  <c r="D4"/>
  <c r="E3"/>
  <c r="D3"/>
  <c r="D2"/>
  <c r="C2"/>
  <c r="D8" i="28"/>
  <c r="D24"/>
  <c r="D20"/>
  <c r="D16"/>
  <c r="E8"/>
  <c r="E4"/>
  <c r="D4"/>
  <c r="E3"/>
  <c r="D3"/>
  <c r="D2"/>
  <c r="C2"/>
  <c r="D6" i="26"/>
  <c r="D11" i="27"/>
  <c r="D32"/>
  <c r="D28"/>
  <c r="D8" s="1"/>
  <c r="E8" s="1"/>
  <c r="D24"/>
  <c r="D20"/>
  <c r="D16"/>
  <c r="E11"/>
  <c r="D6"/>
  <c r="E6" s="1"/>
  <c r="D4"/>
  <c r="E4" s="1"/>
  <c r="D3"/>
  <c r="E3" s="1"/>
  <c r="C2"/>
  <c r="D32" i="26"/>
  <c r="D11" s="1"/>
  <c r="E11" s="1"/>
  <c r="D28"/>
  <c r="D24"/>
  <c r="D20"/>
  <c r="D16"/>
  <c r="D8"/>
  <c r="E8" s="1"/>
  <c r="E6"/>
  <c r="D4"/>
  <c r="E4" s="1"/>
  <c r="D3"/>
  <c r="E3" s="1"/>
  <c r="C2"/>
  <c r="E11" i="25"/>
  <c r="D11"/>
  <c r="D9"/>
  <c r="D8"/>
  <c r="E8" s="1"/>
  <c r="D6"/>
  <c r="D5"/>
  <c r="D4"/>
  <c r="D40"/>
  <c r="D36"/>
  <c r="E11" i="24"/>
  <c r="D11"/>
  <c r="D8"/>
  <c r="E8" s="1"/>
  <c r="D32" i="25"/>
  <c r="D28"/>
  <c r="D24"/>
  <c r="D20"/>
  <c r="D16"/>
  <c r="E9"/>
  <c r="E6"/>
  <c r="E4"/>
  <c r="E3"/>
  <c r="D3"/>
  <c r="D2"/>
  <c r="C2"/>
  <c r="D28" i="24"/>
  <c r="D24"/>
  <c r="D20"/>
  <c r="D16"/>
  <c r="E4"/>
  <c r="D4"/>
  <c r="E3"/>
  <c r="D3"/>
  <c r="D2"/>
  <c r="C2"/>
  <c r="D28" i="23"/>
  <c r="D24"/>
  <c r="D20"/>
  <c r="D16"/>
  <c r="E8"/>
  <c r="D8"/>
  <c r="E6"/>
  <c r="D6"/>
  <c r="E4"/>
  <c r="D4"/>
  <c r="E3"/>
  <c r="D3"/>
  <c r="D2"/>
  <c r="C2"/>
  <c r="D28" i="22"/>
  <c r="D8" s="1"/>
  <c r="E8" s="1"/>
  <c r="D24"/>
  <c r="D20"/>
  <c r="D4" s="1"/>
  <c r="D16"/>
  <c r="E6"/>
  <c r="D6"/>
  <c r="E3"/>
  <c r="D3"/>
  <c r="H3" s="1"/>
  <c r="I3" s="1"/>
  <c r="J3" s="1"/>
  <c r="C2"/>
  <c r="D37" i="21"/>
  <c r="D33"/>
  <c r="D29"/>
  <c r="D16"/>
  <c r="D9"/>
  <c r="E9" s="1"/>
  <c r="E8"/>
  <c r="D8"/>
  <c r="E6"/>
  <c r="D6"/>
  <c r="D4"/>
  <c r="E4" s="1"/>
  <c r="E3"/>
  <c r="D3"/>
  <c r="C2"/>
  <c r="D15" i="18"/>
  <c r="D39" i="19"/>
  <c r="D8" s="1"/>
  <c r="E8" s="1"/>
  <c r="D36"/>
  <c r="D4"/>
  <c r="H4" s="1"/>
  <c r="I4" s="1"/>
  <c r="D16"/>
  <c r="D6"/>
  <c r="H6" s="1"/>
  <c r="I6" s="1"/>
  <c r="D3"/>
  <c r="H3" s="1"/>
  <c r="I3" s="1"/>
  <c r="C2"/>
  <c r="C2" i="18"/>
  <c r="D36"/>
  <c r="D33"/>
  <c r="D8" s="1"/>
  <c r="E8" s="1"/>
  <c r="D6"/>
  <c r="D18"/>
  <c r="D4" s="1"/>
  <c r="E4" s="1"/>
  <c r="D9"/>
  <c r="E9" s="1"/>
  <c r="D3"/>
  <c r="E3" s="1"/>
  <c r="D15" i="7"/>
  <c r="C33" i="17"/>
  <c r="C1" s="1"/>
  <c r="D4" i="1"/>
  <c r="D5"/>
  <c r="C2"/>
  <c r="D9" i="15"/>
  <c r="D6"/>
  <c r="D4"/>
  <c r="E4" s="1"/>
  <c r="E6"/>
  <c r="E9"/>
  <c r="D9" i="12"/>
  <c r="E9" s="1"/>
  <c r="E3" i="8"/>
  <c r="E4"/>
  <c r="E6"/>
  <c r="E8"/>
  <c r="E2"/>
  <c r="E3" i="5"/>
  <c r="E4"/>
  <c r="E6"/>
  <c r="E8"/>
  <c r="E2"/>
  <c r="E4" i="4"/>
  <c r="E3" i="3"/>
  <c r="E4"/>
  <c r="E6"/>
  <c r="E8"/>
  <c r="E2"/>
  <c r="E3" i="2"/>
  <c r="E4"/>
  <c r="E5"/>
  <c r="E6"/>
  <c r="E8"/>
  <c r="E2"/>
  <c r="D8" i="8"/>
  <c r="D6"/>
  <c r="D4"/>
  <c r="D3"/>
  <c r="D29" i="7"/>
  <c r="D6" s="1"/>
  <c r="E6" s="1"/>
  <c r="D4"/>
  <c r="E4" s="1"/>
  <c r="D3"/>
  <c r="E3" s="1"/>
  <c r="D8" i="5"/>
  <c r="D6"/>
  <c r="D4"/>
  <c r="D3"/>
  <c r="D4" i="4"/>
  <c r="D8" i="3"/>
  <c r="D6"/>
  <c r="D4"/>
  <c r="D3"/>
  <c r="D8" i="2"/>
  <c r="D6"/>
  <c r="D4"/>
  <c r="D16"/>
  <c r="D3" s="1"/>
  <c r="B21" i="1"/>
  <c r="B22"/>
  <c r="B23"/>
  <c r="B24"/>
  <c r="B25"/>
  <c r="B26"/>
  <c r="B27"/>
  <c r="B28"/>
  <c r="B20"/>
  <c r="D100" i="14"/>
  <c r="D11" s="1"/>
  <c r="E11" s="1"/>
  <c r="D33" i="13"/>
  <c r="D11" s="1"/>
  <c r="E11" s="1"/>
  <c r="C2"/>
  <c r="C2" i="12"/>
  <c r="C2" i="11"/>
  <c r="C2" i="10"/>
  <c r="D2" i="15"/>
  <c r="E2" s="1"/>
  <c r="D97" i="14"/>
  <c r="D9" s="1"/>
  <c r="E9" s="1"/>
  <c r="D94"/>
  <c r="D8" s="1"/>
  <c r="E8" s="1"/>
  <c r="D6"/>
  <c r="E6" s="1"/>
  <c r="D18"/>
  <c r="D4" s="1"/>
  <c r="E4" s="1"/>
  <c r="D15"/>
  <c r="D3" s="1"/>
  <c r="E3" s="1"/>
  <c r="D29" i="13"/>
  <c r="D9" s="1"/>
  <c r="E9" s="1"/>
  <c r="D25"/>
  <c r="D8" s="1"/>
  <c r="E8" s="1"/>
  <c r="D21"/>
  <c r="D6" s="1"/>
  <c r="E6" s="1"/>
  <c r="D18"/>
  <c r="D4" s="1"/>
  <c r="E4" s="1"/>
  <c r="D15"/>
  <c r="D3" s="1"/>
  <c r="D37" i="12"/>
  <c r="D8" s="1"/>
  <c r="E8" s="1"/>
  <c r="D16"/>
  <c r="D14"/>
  <c r="D3" s="1"/>
  <c r="E3" s="1"/>
  <c r="E9" i="11"/>
  <c r="D28"/>
  <c r="D8" s="1"/>
  <c r="E8" s="1"/>
  <c r="D24"/>
  <c r="D6" s="1"/>
  <c r="E6" s="1"/>
  <c r="D20"/>
  <c r="D4" s="1"/>
  <c r="E4" s="1"/>
  <c r="D16"/>
  <c r="D3" s="1"/>
  <c r="E3" s="1"/>
  <c r="D34" i="10"/>
  <c r="D9" s="1"/>
  <c r="E9" s="1"/>
  <c r="D22"/>
  <c r="D8" s="1"/>
  <c r="E8" s="1"/>
  <c r="D20"/>
  <c r="D6" s="1"/>
  <c r="E6" s="1"/>
  <c r="D15"/>
  <c r="D4" s="1"/>
  <c r="E4" s="1"/>
  <c r="D13"/>
  <c r="D3" s="1"/>
  <c r="H3" s="1"/>
  <c r="I3" s="1"/>
  <c r="J3" s="1"/>
  <c r="D40" i="9"/>
  <c r="D9" s="1"/>
  <c r="E9" s="1"/>
  <c r="D8"/>
  <c r="E8" s="1"/>
  <c r="D20"/>
  <c r="D6" s="1"/>
  <c r="E6" s="1"/>
  <c r="D17"/>
  <c r="D4" s="1"/>
  <c r="E4" s="1"/>
  <c r="D14"/>
  <c r="D3" s="1"/>
  <c r="E3" s="1"/>
  <c r="D28" i="8"/>
  <c r="D24"/>
  <c r="D20"/>
  <c r="D16"/>
  <c r="D35" i="7"/>
  <c r="D9" s="1"/>
  <c r="E9" s="1"/>
  <c r="D32"/>
  <c r="D8" s="1"/>
  <c r="E8" s="1"/>
  <c r="D29" i="6"/>
  <c r="D9" s="1"/>
  <c r="E9" s="1"/>
  <c r="D26"/>
  <c r="D8" s="1"/>
  <c r="E8" s="1"/>
  <c r="D18"/>
  <c r="D4" s="1"/>
  <c r="E4" s="1"/>
  <c r="D15"/>
  <c r="D3" s="1"/>
  <c r="E3" s="1"/>
  <c r="D2" i="5"/>
  <c r="D2" i="3"/>
  <c r="D32" i="2"/>
  <c r="D28"/>
  <c r="D24"/>
  <c r="D5" s="1"/>
  <c r="D20"/>
  <c r="D24" i="15"/>
  <c r="D20"/>
  <c r="D16"/>
  <c r="E6" i="6"/>
  <c r="D25" i="5"/>
  <c r="D22"/>
  <c r="D18"/>
  <c r="D15"/>
  <c r="D20" i="4"/>
  <c r="D16"/>
  <c r="D3" s="1"/>
  <c r="E3" s="1"/>
  <c r="D28" i="3"/>
  <c r="D24"/>
  <c r="D20"/>
  <c r="D16"/>
  <c r="D18" i="16"/>
  <c r="D5" s="1"/>
  <c r="E5" s="1"/>
  <c r="D84"/>
  <c r="D11" s="1"/>
  <c r="E11" s="1"/>
  <c r="D15"/>
  <c r="D3" s="1"/>
  <c r="E3" s="1"/>
  <c r="B17" i="1"/>
  <c r="F2" i="12" l="1"/>
  <c r="G2" s="1"/>
  <c r="E6"/>
  <c r="G6"/>
  <c r="H8"/>
  <c r="I8" s="1"/>
  <c r="J8" s="1"/>
  <c r="H3"/>
  <c r="I3" s="1"/>
  <c r="J3" s="1"/>
  <c r="H9"/>
  <c r="I9" s="1"/>
  <c r="J9" s="1"/>
  <c r="H9" i="18"/>
  <c r="I9" s="1"/>
  <c r="J9" s="1"/>
  <c r="G8" i="21"/>
  <c r="F2"/>
  <c r="G2" s="1"/>
  <c r="H4"/>
  <c r="I4" s="1"/>
  <c r="J4" s="1"/>
  <c r="F2" i="10"/>
  <c r="E10" i="1" s="1"/>
  <c r="F10" s="1"/>
  <c r="G9" i="10"/>
  <c r="G2"/>
  <c r="H8"/>
  <c r="I8" s="1"/>
  <c r="J8" s="1"/>
  <c r="H4"/>
  <c r="I4" s="1"/>
  <c r="J4" s="1"/>
  <c r="H6"/>
  <c r="I6" s="1"/>
  <c r="J6" s="1"/>
  <c r="H9"/>
  <c r="I9" s="1"/>
  <c r="J9" s="1"/>
  <c r="H11" i="14"/>
  <c r="I11" s="1"/>
  <c r="J11" s="1"/>
  <c r="H8"/>
  <c r="I8" s="1"/>
  <c r="J8" s="1"/>
  <c r="H3"/>
  <c r="I3" s="1"/>
  <c r="J3" s="1"/>
  <c r="C25" i="1"/>
  <c r="C21"/>
  <c r="H9" i="14"/>
  <c r="I9" s="1"/>
  <c r="J9" s="1"/>
  <c r="H4"/>
  <c r="I4" s="1"/>
  <c r="J4" s="1"/>
  <c r="E25" i="1"/>
  <c r="G25" s="1"/>
  <c r="C28"/>
  <c r="C26"/>
  <c r="D26" s="1"/>
  <c r="C23"/>
  <c r="D23" s="1"/>
  <c r="H6" i="14"/>
  <c r="I6" s="1"/>
  <c r="J6" s="1"/>
  <c r="D82" i="16"/>
  <c r="E13" i="1"/>
  <c r="F13" s="1"/>
  <c r="H2" i="13"/>
  <c r="I2" s="1"/>
  <c r="E23" i="1"/>
  <c r="F23" s="1"/>
  <c r="G28"/>
  <c r="G22"/>
  <c r="H10" i="16"/>
  <c r="I10" s="1"/>
  <c r="J10" s="1"/>
  <c r="G21" i="1"/>
  <c r="G27"/>
  <c r="D21" i="16"/>
  <c r="D7" s="1"/>
  <c r="C24" i="1" s="1"/>
  <c r="F2" i="6"/>
  <c r="G2" s="1"/>
  <c r="G6"/>
  <c r="G9"/>
  <c r="H6"/>
  <c r="I6" s="1"/>
  <c r="J6" s="1"/>
  <c r="E26" i="1"/>
  <c r="H9" i="11"/>
  <c r="I9" s="1"/>
  <c r="J9" s="1"/>
  <c r="G9"/>
  <c r="H8"/>
  <c r="I8" s="1"/>
  <c r="J8" s="1"/>
  <c r="G2" i="1"/>
  <c r="H2" s="1"/>
  <c r="I2" s="1"/>
  <c r="G3"/>
  <c r="H3" s="1"/>
  <c r="I3" s="1"/>
  <c r="G8"/>
  <c r="H8" s="1"/>
  <c r="I8" s="1"/>
  <c r="D2"/>
  <c r="G5"/>
  <c r="H5" s="1"/>
  <c r="I5" s="1"/>
  <c r="G15"/>
  <c r="H15" s="1"/>
  <c r="I15" s="1"/>
  <c r="F15"/>
  <c r="F3"/>
  <c r="G4"/>
  <c r="H4" s="1"/>
  <c r="I4" s="1"/>
  <c r="H8" i="7"/>
  <c r="I8" s="1"/>
  <c r="J8" s="1"/>
  <c r="H6"/>
  <c r="I6" s="1"/>
  <c r="J6" s="1"/>
  <c r="H3"/>
  <c r="I3" s="1"/>
  <c r="J3" s="1"/>
  <c r="H9"/>
  <c r="I9" s="1"/>
  <c r="J9" s="1"/>
  <c r="H11" i="16"/>
  <c r="I11" s="1"/>
  <c r="J11" s="1"/>
  <c r="H3"/>
  <c r="I3" s="1"/>
  <c r="J3" s="1"/>
  <c r="H5"/>
  <c r="I5" s="1"/>
  <c r="J5" s="1"/>
  <c r="H9"/>
  <c r="I9" s="1"/>
  <c r="J9" s="1"/>
  <c r="E3" i="19"/>
  <c r="E6"/>
  <c r="H8"/>
  <c r="I8" s="1"/>
  <c r="E4" i="22"/>
  <c r="D2"/>
  <c r="H2" s="1"/>
  <c r="I2" s="1"/>
  <c r="J2" s="1"/>
  <c r="G2"/>
  <c r="H4" i="7"/>
  <c r="I4" s="1"/>
  <c r="J4" s="1"/>
  <c r="E12" i="1"/>
  <c r="F12" s="1"/>
  <c r="F20"/>
  <c r="F22"/>
  <c r="F24"/>
  <c r="F28"/>
  <c r="F21"/>
  <c r="F27"/>
  <c r="F2" i="19"/>
  <c r="G2" s="1"/>
  <c r="D2" i="10"/>
  <c r="E3"/>
  <c r="F2" i="7"/>
  <c r="E7" i="1" s="1"/>
  <c r="F7" s="1"/>
  <c r="F2" i="18"/>
  <c r="G2" i="13"/>
  <c r="D2"/>
  <c r="E3"/>
  <c r="D2" i="21"/>
  <c r="E4" i="19"/>
  <c r="D2"/>
  <c r="H2" s="1"/>
  <c r="I2" s="1"/>
  <c r="E6" i="18"/>
  <c r="D2"/>
  <c r="E2" s="1"/>
  <c r="F2" i="14"/>
  <c r="G4"/>
  <c r="D25" i="1"/>
  <c r="E2" i="30"/>
  <c r="E2" i="29"/>
  <c r="E2" i="28"/>
  <c r="D2" i="27"/>
  <c r="E2" s="1"/>
  <c r="D2" i="26"/>
  <c r="E2" s="1"/>
  <c r="E2" i="25"/>
  <c r="E2" i="24"/>
  <c r="E2" i="23"/>
  <c r="E2" i="22"/>
  <c r="E2" i="19"/>
  <c r="E10" i="16"/>
  <c r="D27" i="1"/>
  <c r="B29"/>
  <c r="D2" i="4"/>
  <c r="E2" s="1"/>
  <c r="C20" i="1"/>
  <c r="D20" s="1"/>
  <c r="D21"/>
  <c r="D2" i="14"/>
  <c r="C14" i="1" s="1"/>
  <c r="D2" i="12"/>
  <c r="D2" i="11"/>
  <c r="D2" i="9"/>
  <c r="D2" i="8"/>
  <c r="D2" i="6"/>
  <c r="D2" i="2"/>
  <c r="H2" i="12" l="1"/>
  <c r="I2" s="1"/>
  <c r="J2" s="1"/>
  <c r="C12" i="1"/>
  <c r="E2" i="21"/>
  <c r="H2"/>
  <c r="I2" s="1"/>
  <c r="J2" s="1"/>
  <c r="F25" i="1"/>
  <c r="C10"/>
  <c r="H2" i="10"/>
  <c r="I2" s="1"/>
  <c r="J2" s="1"/>
  <c r="G23" i="1"/>
  <c r="G2" i="18"/>
  <c r="H2"/>
  <c r="I2" s="1"/>
  <c r="J2" s="1"/>
  <c r="G24" i="1"/>
  <c r="D2" i="16"/>
  <c r="C16" i="1" s="1"/>
  <c r="G16" s="1"/>
  <c r="H16" s="1"/>
  <c r="I16" s="1"/>
  <c r="H7" i="16"/>
  <c r="I7" s="1"/>
  <c r="J7" s="1"/>
  <c r="D22" i="1"/>
  <c r="J2" i="13"/>
  <c r="G26" i="1"/>
  <c r="H26" s="1"/>
  <c r="I26" s="1"/>
  <c r="D28"/>
  <c r="H2" i="6"/>
  <c r="I2" s="1"/>
  <c r="J2" s="1"/>
  <c r="E6" i="1"/>
  <c r="F6" s="1"/>
  <c r="F26"/>
  <c r="E29"/>
  <c r="F29" s="1"/>
  <c r="H2" i="14"/>
  <c r="I2" s="1"/>
  <c r="J2" s="1"/>
  <c r="E14" i="1"/>
  <c r="G2" i="14"/>
  <c r="H23" i="1"/>
  <c r="I23" s="1"/>
  <c r="H28"/>
  <c r="I28" s="1"/>
  <c r="H25"/>
  <c r="I25" s="1"/>
  <c r="G20"/>
  <c r="H22"/>
  <c r="I22" s="1"/>
  <c r="H21"/>
  <c r="I21" s="1"/>
  <c r="H27"/>
  <c r="I27" s="1"/>
  <c r="G2" i="11"/>
  <c r="H2"/>
  <c r="I2" s="1"/>
  <c r="J2" s="1"/>
  <c r="E11" i="1"/>
  <c r="E2" i="9"/>
  <c r="E2" i="10"/>
  <c r="E2" i="6"/>
  <c r="E2" i="13"/>
  <c r="E2" i="12"/>
  <c r="E2" i="14"/>
  <c r="E2" i="11"/>
  <c r="D11" i="1"/>
  <c r="E7" i="16"/>
  <c r="D2" i="7"/>
  <c r="D24" i="1" l="1"/>
  <c r="C29"/>
  <c r="E2" i="16"/>
  <c r="H2"/>
  <c r="I2" s="1"/>
  <c r="E17" i="1"/>
  <c r="F17" s="1"/>
  <c r="H20"/>
  <c r="I20" s="1"/>
  <c r="G29"/>
  <c r="H29" s="1"/>
  <c r="I29" s="1"/>
  <c r="D13"/>
  <c r="G13"/>
  <c r="H13" s="1"/>
  <c r="I13" s="1"/>
  <c r="D9"/>
  <c r="G9"/>
  <c r="H9" s="1"/>
  <c r="I9" s="1"/>
  <c r="D14"/>
  <c r="G14"/>
  <c r="H14" s="1"/>
  <c r="I14" s="1"/>
  <c r="D10"/>
  <c r="G10"/>
  <c r="H10" s="1"/>
  <c r="I10" s="1"/>
  <c r="D6"/>
  <c r="G6"/>
  <c r="H6" s="1"/>
  <c r="I6" s="1"/>
  <c r="D29"/>
  <c r="H24"/>
  <c r="I24" s="1"/>
  <c r="E2" i="7"/>
  <c r="H2"/>
  <c r="G11" i="1"/>
  <c r="H11" s="1"/>
  <c r="I11" s="1"/>
  <c r="F11"/>
  <c r="D12"/>
  <c r="G12"/>
  <c r="H12" s="1"/>
  <c r="I12" s="1"/>
  <c r="D16"/>
  <c r="B2" i="32" l="1"/>
  <c r="J2" i="16"/>
  <c r="C17" i="1"/>
  <c r="G17" s="1"/>
  <c r="I2" i="7"/>
  <c r="A2" i="32"/>
  <c r="C2" s="1"/>
  <c r="D7" i="1"/>
  <c r="G7"/>
  <c r="H7" s="1"/>
  <c r="I7" s="1"/>
  <c r="J2" i="7" l="1"/>
  <c r="H17" i="1"/>
  <c r="I17" s="1"/>
  <c r="D17"/>
</calcChain>
</file>

<file path=xl/sharedStrings.xml><?xml version="1.0" encoding="utf-8"?>
<sst xmlns="http://schemas.openxmlformats.org/spreadsheetml/2006/main" count="1444" uniqueCount="355">
  <si>
    <t xml:space="preserve">02. Presidencia del Gobierno, </t>
  </si>
  <si>
    <t xml:space="preserve">03. Consejo Consultivo de Aragón, </t>
  </si>
  <si>
    <t xml:space="preserve">09. Consejo Económico y Social de Aragón, </t>
  </si>
  <si>
    <t xml:space="preserve">10. Presidencia y Justicia, </t>
  </si>
  <si>
    <t xml:space="preserve">11. Política Territorial e Interior, </t>
  </si>
  <si>
    <t xml:space="preserve">12. Hacienda y Administración Pública, </t>
  </si>
  <si>
    <t xml:space="preserve">13. Obras Públicas, Urbanismo, Vivienda y Transportes, </t>
  </si>
  <si>
    <t xml:space="preserve">14. Agricultura, Ganadería y Medio Ambiente, </t>
  </si>
  <si>
    <t xml:space="preserve">15. Economía y Empleo, </t>
  </si>
  <si>
    <t xml:space="preserve">16. Sanidad, Bienestar Social y Familia, </t>
  </si>
  <si>
    <t xml:space="preserve">17. Industria e Innovación, </t>
  </si>
  <si>
    <t xml:space="preserve">18. Educación, Universidad, Cultura y Deporte, </t>
  </si>
  <si>
    <t xml:space="preserve">26. A las Administraciones Comarcales, </t>
  </si>
  <si>
    <t xml:space="preserve">30. Diversos Departamentos, </t>
  </si>
  <si>
    <t>TOTAL</t>
  </si>
  <si>
    <t>Sección</t>
  </si>
  <si>
    <t>Importe</t>
  </si>
  <si>
    <t>01. Cortes de Aragón</t>
  </si>
  <si>
    <t>Capítulo 1º Gastos de personal</t>
  </si>
  <si>
    <t>Capítulo 2º Gastos corrientes y servicios</t>
  </si>
  <si>
    <t>Capítulo 9º Pasivos financieros</t>
  </si>
  <si>
    <t>Capítulo 8º Activos financieros</t>
  </si>
  <si>
    <t>Capítulo 7º.- Transferencias de capital</t>
  </si>
  <si>
    <t>Capítulo 6º Inversiones reales</t>
  </si>
  <si>
    <t>Capítulo 5º Fondo de contingencia</t>
  </si>
  <si>
    <t>Capítulo 4º Transferencias corrientes</t>
  </si>
  <si>
    <t>Capítulo 3º Gastos financieros</t>
  </si>
  <si>
    <t>ENMIENDAS CAPÍTULO 1º</t>
  </si>
  <si>
    <t>IMPORTE</t>
  </si>
  <si>
    <t>ENMIENDAS CAPÍTULO 3º</t>
  </si>
  <si>
    <t>ENMIENDAS CAPÍTULO 5º</t>
  </si>
  <si>
    <t>ENMIENDAS CAPÍTULO 7º</t>
  </si>
  <si>
    <t>ENMIENDAS CAPÍTULO 8º</t>
  </si>
  <si>
    <t>ENMIENDAS CAPÍTULO 9º</t>
  </si>
  <si>
    <t>Enmiendas</t>
  </si>
  <si>
    <t>ENMIENDAS CAPÍTULO 2º</t>
  </si>
  <si>
    <t>ENMIENDAS CAPÍTULO 4º</t>
  </si>
  <si>
    <t>ENMIENDAS CAPÍTULO 6º</t>
  </si>
  <si>
    <t>Capítulos</t>
  </si>
  <si>
    <t>Capítulo 7º Transferencias de capital</t>
  </si>
  <si>
    <t>%</t>
  </si>
  <si>
    <t>TOTALES</t>
  </si>
  <si>
    <t>02. Presidencia del Gobierno</t>
  </si>
  <si>
    <t>03. Consejo Consultivo de Aragón</t>
  </si>
  <si>
    <t>09. Consejo Económico y Social de Aragón</t>
  </si>
  <si>
    <t>10. Presidencia y Justicia</t>
  </si>
  <si>
    <t>11. Política Territorial e Interior</t>
  </si>
  <si>
    <t>12. Hacienda y Administración Pública</t>
  </si>
  <si>
    <t>13. Obras Públicas, Urbanismo, Vivienda y Transportes</t>
  </si>
  <si>
    <t>14. Agricultura, Ganadería y Medio Ambiente</t>
  </si>
  <si>
    <t>15. Economía y Empleo</t>
  </si>
  <si>
    <t>16. Sanidad, Bienestar Social y Familia</t>
  </si>
  <si>
    <t>17. Industria e Innovación</t>
  </si>
  <si>
    <t>18. Educación, Universidad, Cultura y Deporte</t>
  </si>
  <si>
    <t>26. A las Administraciones Comarcales</t>
  </si>
  <si>
    <t>30. Diversos Departamentos</t>
  </si>
  <si>
    <t>ENMIENDA</t>
  </si>
  <si>
    <t>DIPUTADO/A</t>
  </si>
  <si>
    <t>SECCIÓN</t>
  </si>
  <si>
    <t>Nº</t>
  </si>
  <si>
    <t>Subtotal 1</t>
  </si>
  <si>
    <t>PARTIDA PRESUPUESTARIA</t>
  </si>
  <si>
    <t>REMANENTE</t>
  </si>
  <si>
    <t>IR A LA HOJA FONDO DE CONTINGENCIA</t>
  </si>
  <si>
    <t>Instituto Aragonés de Empleo</t>
  </si>
  <si>
    <t>Servicio Aragonés de Salud</t>
  </si>
  <si>
    <t>Instituto Aragonés de Servicios Sociales</t>
  </si>
  <si>
    <t>Instituto Aragonés de la Mujer</t>
  </si>
  <si>
    <t>Instituto Aragonés de la Juventud</t>
  </si>
  <si>
    <t>Aragonesa de Servicios Telemáticos</t>
  </si>
  <si>
    <t>Instituto Aragonés del Agua</t>
  </si>
  <si>
    <t>Instituto Aragonés de Ciencias de la Salud</t>
  </si>
  <si>
    <t>Centro de Investigación y Tecnología Agroalimentaria</t>
  </si>
  <si>
    <t>Instituto Aragonés de Gestión Ambiental</t>
  </si>
  <si>
    <t>Banco de Sangre y Tejidos</t>
  </si>
  <si>
    <t>Agencia de Calidad y Prospectiva Universitaria</t>
  </si>
  <si>
    <t>subvención consejo juventud</t>
  </si>
  <si>
    <t>casas de acogida</t>
  </si>
  <si>
    <t>ayudas mujeres sin recursos violencia género</t>
  </si>
  <si>
    <t>subvención convocatoria autonomia personal entidades</t>
  </si>
  <si>
    <t>INAEM</t>
  </si>
  <si>
    <t>IASS</t>
  </si>
  <si>
    <t>IAM</t>
  </si>
  <si>
    <t>IAJ</t>
  </si>
  <si>
    <t>AST</t>
  </si>
  <si>
    <t>IAA</t>
  </si>
  <si>
    <t>IACS</t>
  </si>
  <si>
    <t>CITA</t>
  </si>
  <si>
    <t>INAGA</t>
  </si>
  <si>
    <t>BST</t>
  </si>
  <si>
    <t>ACPU</t>
  </si>
  <si>
    <t>SALUD</t>
  </si>
  <si>
    <t>Nombre</t>
  </si>
  <si>
    <t>Sigla</t>
  </si>
  <si>
    <t>Adolfo</t>
  </si>
  <si>
    <t>Patricia</t>
  </si>
  <si>
    <t>Miguel</t>
  </si>
  <si>
    <t>Luis A.</t>
  </si>
  <si>
    <t>55 IAJ</t>
  </si>
  <si>
    <t>54 IAM</t>
  </si>
  <si>
    <t>53 IASS</t>
  </si>
  <si>
    <t>Fondo de Cooperación Municipal</t>
  </si>
  <si>
    <t>11 P. Terr.</t>
  </si>
  <si>
    <t>Fondo de Cooperación Local y Comarcal</t>
  </si>
  <si>
    <t>ENMIENDAS SUPLEMENTO (DE LA SECCIÓN 30)</t>
  </si>
  <si>
    <t>Convenios con las Ciudades de Huesca y Teruel</t>
  </si>
  <si>
    <t>Subv. Equipamiento de la Policía Local</t>
  </si>
  <si>
    <t>Convenios Formación Policías Locales</t>
  </si>
  <si>
    <t>DESTINO</t>
  </si>
  <si>
    <t>Fomento Agrupaciones Policías Locales</t>
  </si>
  <si>
    <t>Ayudas Asociaciones Rehab. Jugadores</t>
  </si>
  <si>
    <t>Ayudas Protección Civil entidades sin ánimo de lucro</t>
  </si>
  <si>
    <t>Ayudas Protección Civil Corporaciones locales</t>
  </si>
  <si>
    <t>Tranvía de Zaragoza</t>
  </si>
  <si>
    <t>Enmiendas (-)</t>
  </si>
  <si>
    <t>Enmiendas (+)</t>
  </si>
  <si>
    <t>% increm.</t>
  </si>
  <si>
    <t>Cargadero ferroviario de La Puebla de Híjar</t>
  </si>
  <si>
    <t>Conservatorio de Música de Teruel</t>
  </si>
  <si>
    <t>Polígono Industrial El Regallo en Alcañiz</t>
  </si>
  <si>
    <t>Albergue Municipal en Mosqueruela</t>
  </si>
  <si>
    <t>Proy. Recup. patrimonio y arquitectura ind. Utrillas</t>
  </si>
  <si>
    <t>Mejoras Pol. Ind. Cuencas Mineras Montalbán</t>
  </si>
  <si>
    <t>Depuradoras en Valmuel y Puigmoreno en Alcañiz</t>
  </si>
  <si>
    <t>Plan de Empleo Forestal</t>
  </si>
  <si>
    <t>Proy. Galáctica Observatorio de Astrofísica</t>
  </si>
  <si>
    <t>Ayudas a postgrados y otros</t>
  </si>
  <si>
    <t>Transf. sociedad promoción y gestión turismo aragonés</t>
  </si>
  <si>
    <t>Subvenciones para promoción turística</t>
  </si>
  <si>
    <t>Plan Modernización y mejora calidad turística</t>
  </si>
  <si>
    <t>Recup. Patrimonial Museo nuevo S. Juan de la Peña</t>
  </si>
  <si>
    <t>Campañas de publicidad turística</t>
  </si>
  <si>
    <t>Elaboración de material de promoción turística</t>
  </si>
  <si>
    <t>Recup. Patrimonial Inversiones Red Hospederías Aragón</t>
  </si>
  <si>
    <t>Subv. Internacionalización empresas e instituciones</t>
  </si>
  <si>
    <t>Promoción Desarrollo Socioeconómico. Inversión prod.</t>
  </si>
  <si>
    <t>Infraestructuras municipales</t>
  </si>
  <si>
    <t>Convenios colaboración prevención riesgos laborales</t>
  </si>
  <si>
    <t>Servicio Aragonés de Mediación y Arbitraje</t>
  </si>
  <si>
    <t>Fomento de la igualdad en el ámbito laboral</t>
  </si>
  <si>
    <t>% incr.</t>
  </si>
  <si>
    <t>Sección 15</t>
  </si>
  <si>
    <t>Mejoras carretera autonómica A-222</t>
  </si>
  <si>
    <t>Sección 51</t>
  </si>
  <si>
    <t>Actividades CITA</t>
  </si>
  <si>
    <t>Transferencia al ITA</t>
  </si>
  <si>
    <t>Transferencia al IAF para inversiones</t>
  </si>
  <si>
    <t>Sección 17</t>
  </si>
  <si>
    <t>Infraestructuras y equipamientos universitarios</t>
  </si>
  <si>
    <t>Becas y ayudas para la actividad universitaria</t>
  </si>
  <si>
    <t>Trans. Básica Universidad de Zaragoza</t>
  </si>
  <si>
    <t>Convenios E. I. con Corporaciones Locales</t>
  </si>
  <si>
    <t>R. M. C. Edificios E. I. P. provincia de Teruel</t>
  </si>
  <si>
    <t>R. M. C. Edificios E. I. P. provincia de Huesca</t>
  </si>
  <si>
    <t>R. M. C. Edificios E. I. P. provincia de Zaragoza</t>
  </si>
  <si>
    <t>Gastos de comedor escolar en E. I. y P.</t>
  </si>
  <si>
    <t>R. M. C. Edificios E. S y F.P. provincia de Teruel</t>
  </si>
  <si>
    <t>R. M. C. Edificios E. S y F.P. provincia de Huesca</t>
  </si>
  <si>
    <t>R. M. C. Edificios E. S y F.P. provincia de Zaragoza</t>
  </si>
  <si>
    <t>Gastos de comedor escolar en educación especial</t>
  </si>
  <si>
    <t>Centros de Educación Especial Públicos</t>
  </si>
  <si>
    <t>Convenios colab. Aytos. Educación especial</t>
  </si>
  <si>
    <t>Gastos funcionamiento Centros Docentes Ens. Artísticas</t>
  </si>
  <si>
    <t>Escuelas Municipales de Música</t>
  </si>
  <si>
    <t>Garantía social entidades locales</t>
  </si>
  <si>
    <t>Garantía social entidades sociales sin ánimo de lucro</t>
  </si>
  <si>
    <t>Enseñanzas deportivas</t>
  </si>
  <si>
    <t>Convenios con CC.LL. Educación de adultos</t>
  </si>
  <si>
    <t>Programas de Educación de Adultos</t>
  </si>
  <si>
    <t>Convenios con DD.PP., Comarcas y CC. LL.</t>
  </si>
  <si>
    <t>Programas educativos</t>
  </si>
  <si>
    <t>Subv. A Bibliotecas municipales</t>
  </si>
  <si>
    <t>Inversión Edificios Bibliotecas</t>
  </si>
  <si>
    <t>Apoyo a Ferias del Libro</t>
  </si>
  <si>
    <t>Apoyo a ediciones y publicaciones periódicas</t>
  </si>
  <si>
    <t>Promoción y Acción Cultural Centro Dramático de Aragón</t>
  </si>
  <si>
    <t>Subv. Inmueble Gran Teatro Fleta S. L.</t>
  </si>
  <si>
    <t>Actividades culturales Corporaciones Locales</t>
  </si>
  <si>
    <t>Apoyo a las artes plásticas</t>
  </si>
  <si>
    <t>Ayudas al Teatro y la Danza</t>
  </si>
  <si>
    <t>Ayudas a la Promoción Audiovisual</t>
  </si>
  <si>
    <t>Subvenciones a Asociaciones Culturales</t>
  </si>
  <si>
    <t>Nuevos proyectos escuelas taller</t>
  </si>
  <si>
    <t>Parques Culturales</t>
  </si>
  <si>
    <t>Protección pinturas rupestres Jaraba</t>
  </si>
  <si>
    <t>Actuaciones urgencia y atención a yacimientos y otros BB.</t>
  </si>
  <si>
    <t>Juegos escolares</t>
  </si>
  <si>
    <t>Ayudas actividaddes deporte municipal y comarcal</t>
  </si>
  <si>
    <t>Programa de ayudas a clubes de nivel cualificado</t>
  </si>
  <si>
    <t>Ayudas a deportistas de nivel cualificado</t>
  </si>
  <si>
    <t>Convenio clubes deportivos</t>
  </si>
  <si>
    <t>Plan General de Instalaciones Deportivas</t>
  </si>
  <si>
    <t>II Plan de refugios de montaña de Aragón</t>
  </si>
  <si>
    <t>Institutos de Estudios y Centros Culturales</t>
  </si>
  <si>
    <t>Nuevo colegio público E. I. y P. Valdespartera 2</t>
  </si>
  <si>
    <t>Nuevo colegio público E. I. y P. Miralbueno 2</t>
  </si>
  <si>
    <t>Nuevo colegio público E. I. y P. María de Huerva</t>
  </si>
  <si>
    <t>Redacción proy. Nuevo colegio E. I. y P. en Cuarte</t>
  </si>
  <si>
    <t>Nuevo colegio público E. I. y P. La Muela</t>
  </si>
  <si>
    <t>Redacción proy. Nuevo colegio E. I. y P. en Monegrillo</t>
  </si>
  <si>
    <t>Nuevo Instituto E. S. en La Puebla de Alfindén</t>
  </si>
  <si>
    <t>Redacción proy. Nuevo I.E.S. La Jota</t>
  </si>
  <si>
    <t>Redacción proy. Nuevo I.E.S. Villanueva de Gállego</t>
  </si>
  <si>
    <t>Redacción proy. Nuevo colegio E. I. y P. en Arco Sur</t>
  </si>
  <si>
    <t>Redacción proy. Nuevo colegio E. I. y P. Puerto Venecia</t>
  </si>
  <si>
    <t>Nuevo colegio público E. I. y P. Monzón</t>
  </si>
  <si>
    <t>Nuevo colegio público E. I. y P. Fraga</t>
  </si>
  <si>
    <t>Nuevo centro CEP 18 uds. Ronda Norte Zaragoza</t>
  </si>
  <si>
    <t>Ampliación C.P.E.I.P. en Vadorrey</t>
  </si>
  <si>
    <t>Ampliación C.P.E.I.P. en San Blas (Teruel)</t>
  </si>
  <si>
    <t>Mejora edificios e instalaciones IES Pablo Serrano Andorra</t>
  </si>
  <si>
    <t>Programa Amarga Memoria</t>
  </si>
  <si>
    <t>Mejora instalaciones deportivas IES Pedro Cerrada Utebo</t>
  </si>
  <si>
    <t>Ampliación IES Pedro Cerrada Utebo</t>
  </si>
  <si>
    <t>Ampliación CEIP Artazos Tomé en Utebo</t>
  </si>
  <si>
    <t>Construcción Hospital Alcañiz</t>
  </si>
  <si>
    <t>Construcción Hospital Teruel</t>
  </si>
  <si>
    <t>Residencia de Mayores en Montalbán</t>
  </si>
  <si>
    <t>Creación Centro de Día en Utrillas</t>
  </si>
  <si>
    <t>Cursos formación interna personal atención primaria</t>
  </si>
  <si>
    <t>Sección 16</t>
  </si>
  <si>
    <t>ENMIENDAS SUPLEMENTO (DE LA SECCIÓN 15)</t>
  </si>
  <si>
    <t>Entregas por desplazamiento</t>
  </si>
  <si>
    <t>Prestaciones de prótesis</t>
  </si>
  <si>
    <t>Consumo en centros escolares</t>
  </si>
  <si>
    <t>Ludopatía</t>
  </si>
  <si>
    <t>Eliminación de barreras cognitivas y sensoriales</t>
  </si>
  <si>
    <t>Actuaciones en materia de salud pública</t>
  </si>
  <si>
    <t>Educación para la salud</t>
  </si>
  <si>
    <t>Prevención, asistencia y reinserción social drogodep.</t>
  </si>
  <si>
    <t>Programas de prevención SIDA</t>
  </si>
  <si>
    <t>Programas de acogida e integración de inmigrantes</t>
  </si>
  <si>
    <t>Programas de acogida e integración de inmigrantes 2</t>
  </si>
  <si>
    <t>Becas de formación en materia de servicios sociales</t>
  </si>
  <si>
    <t>Apoyo a centros especiales de empleo</t>
  </si>
  <si>
    <t>Plan de empleo situación riesgo de exclusión social</t>
  </si>
  <si>
    <t>Plan de empleo jóvenes en paro</t>
  </si>
  <si>
    <t>Convenio Secretariado Gitano</t>
  </si>
  <si>
    <t>Convenio Fundación ADUNARE</t>
  </si>
  <si>
    <t>Fomento y difusión economía social</t>
  </si>
  <si>
    <t>Incremento de plantilla servicios sanitarios rurales Teruel</t>
  </si>
  <si>
    <t>Incremento de plantilla servicios sanitarios rurales Huesca</t>
  </si>
  <si>
    <t xml:space="preserve">Construcción C. S. Mosqueruela </t>
  </si>
  <si>
    <t>UVI móvil Comarca Cuencas Mineras</t>
  </si>
  <si>
    <t>Salud mental pacientes infanto-juveniles</t>
  </si>
  <si>
    <t>Obras nuevo C. S. Almozara</t>
  </si>
  <si>
    <t>Centro de Especialidades ACTUR</t>
  </si>
  <si>
    <t>Nuevo C. S. zona La Azucarera (Zaragoza)</t>
  </si>
  <si>
    <t>Nuevo C. S. zona Los Olivos (Huesca)</t>
  </si>
  <si>
    <t>Nuevo C. S. Perpetuo Socorro (Huesca)</t>
  </si>
  <si>
    <t>C. S. Barrio de Jesús (Zaragoza)</t>
  </si>
  <si>
    <t>Obras de mejora en C. S. provincia de Teruel</t>
  </si>
  <si>
    <t>Obras de mejora en C. S. provincia de Huesca</t>
  </si>
  <si>
    <t>Obras de mejora en C. S. provincia de Zaragoza</t>
  </si>
  <si>
    <t>Residencia de mayores en Utrillas</t>
  </si>
  <si>
    <t>Residencia de mayores en Morata de Jalón</t>
  </si>
  <si>
    <t>Acondicionamiento Centro de Día C/ Fray Luis Urbano</t>
  </si>
  <si>
    <t>Mantenimiento Centro de Día C/ Fray Luis Urbano</t>
  </si>
  <si>
    <t>Planes y programas Servicios Sociales</t>
  </si>
  <si>
    <t>Planes y programas Servicios Sociales 2</t>
  </si>
  <si>
    <t>Prevención situaciones dependencia y prom. Aut. Personal</t>
  </si>
  <si>
    <t>Casas de acogida</t>
  </si>
  <si>
    <t>Ayudas mujeres sin recursos violencia género</t>
  </si>
  <si>
    <t>Fomento del asociacionismo juvenil</t>
  </si>
  <si>
    <t>Fomento asociacionismo juvenil</t>
  </si>
  <si>
    <t>Subvención Consejo de la Juventud</t>
  </si>
  <si>
    <t>Apoyo implantación NN.TT-Hidrógeno</t>
  </si>
  <si>
    <t>Ayudas para Proyectos innovadores</t>
  </si>
  <si>
    <t>Plan Consolidación Competitividad PYMEs</t>
  </si>
  <si>
    <t>Subv. Consolidación Competitividad PYMEs e Innoempresa</t>
  </si>
  <si>
    <t>Acciones de investigación e innovación</t>
  </si>
  <si>
    <t>Transferencia al CEEI Aragón</t>
  </si>
  <si>
    <t>Transferencia al P. T. Walqa</t>
  </si>
  <si>
    <t>Fomento a la investigación</t>
  </si>
  <si>
    <t>Transferencia a Fund. Agencia Aragón I+D</t>
  </si>
  <si>
    <t>Fundación Parque C. T. Aula Dei</t>
  </si>
  <si>
    <t>Acciones implantación sociedad de la  información</t>
  </si>
  <si>
    <t>Promoción e implantación TIC</t>
  </si>
  <si>
    <t>Extensión TDT</t>
  </si>
  <si>
    <t>Apoyo al despliegue telecomunicaciones banda ancha</t>
  </si>
  <si>
    <t>Colaboración con CATEDU</t>
  </si>
  <si>
    <t>Fomento uso eficiente de la energía y energías renov.</t>
  </si>
  <si>
    <t>Fomento uso eficiente de la energía y energías renov. 2</t>
  </si>
  <si>
    <t>Fomento uso eficiente de la energía y energías renov. 3</t>
  </si>
  <si>
    <t>Fomento uso eficiente de la energía y energías renov. 4</t>
  </si>
  <si>
    <t>Fomento uso eficiente de la energía y energías renov. 5</t>
  </si>
  <si>
    <t>Fomento uso eficiente de la energía y energías renov. 6</t>
  </si>
  <si>
    <t>Fomento uso eficiente de la energía y energías renov. 7</t>
  </si>
  <si>
    <t>Planificación energética de Aragón</t>
  </si>
  <si>
    <t>Acciones en materia de seguridad minera</t>
  </si>
  <si>
    <t>Subv. A entidades y empr. S. P. fomento activ. Comercial</t>
  </si>
  <si>
    <t>Subv. Promoción de Ferias</t>
  </si>
  <si>
    <t>Subv. Promoción Artesanía</t>
  </si>
  <si>
    <t>Subv. Inversión en recintos feriales</t>
  </si>
  <si>
    <t>Subv. Urbanismo comercial</t>
  </si>
  <si>
    <t>Subv. Inversiones, modernización e innovación comercial</t>
  </si>
  <si>
    <t>Subv. Inversión en comercio realizada por las Asoc.</t>
  </si>
  <si>
    <t>Subv. Internacionalización acciones empr. e instituciones</t>
  </si>
  <si>
    <t>Subv. Funcionamiento Servicios PAED con atención Com.</t>
  </si>
  <si>
    <t>Convenio con ASES</t>
  </si>
  <si>
    <t>Subv. De capital Coop. Y S. Laborales</t>
  </si>
  <si>
    <t>Apoyo creación empleo en Coop. Y soc. laborales</t>
  </si>
  <si>
    <t>Ayuda países más desfavorecidos</t>
  </si>
  <si>
    <t>10 Pres.</t>
  </si>
  <si>
    <t>Ayuda a países en desarrollo</t>
  </si>
  <si>
    <t>Retribución Funcionarios en prácticas</t>
  </si>
  <si>
    <t>Ayudas a las ARMH</t>
  </si>
  <si>
    <t>Ayuda a CAVAragón</t>
  </si>
  <si>
    <t>Ayudas países más desfavorecidos</t>
  </si>
  <si>
    <t>Sección 11</t>
  </si>
  <si>
    <t>17 Ind.</t>
  </si>
  <si>
    <t>Trans. Funcionamiento del Consejo Aragonés de Cámaras</t>
  </si>
  <si>
    <t xml:space="preserve">Fondo de Cooperación Municipal </t>
  </si>
  <si>
    <t xml:space="preserve">Fondo de Cooperación Local y Comarcal </t>
  </si>
  <si>
    <t>Participación ciudadana</t>
  </si>
  <si>
    <t>Tranvía Zaragoza</t>
  </si>
  <si>
    <t>Aparcamiento Hospital de Barbastro</t>
  </si>
  <si>
    <t>Urbanización nuevo colegio público Monzón</t>
  </si>
  <si>
    <t>Inversiones reales de transportes</t>
  </si>
  <si>
    <t>Conservación ordinaria de carreteras</t>
  </si>
  <si>
    <t>Acondicionamiento y mejora carretera Guarguera</t>
  </si>
  <si>
    <t>Mejora de infraestructuras Pol. La Armentera</t>
  </si>
  <si>
    <t>Líneas deficitarias de viajeros</t>
  </si>
  <si>
    <t>Servicios regulares de viajeros</t>
  </si>
  <si>
    <t>Apoyo y promoción líneas regulares de viajeros</t>
  </si>
  <si>
    <t>Presupuesto</t>
  </si>
  <si>
    <t>% variación</t>
  </si>
  <si>
    <t>Diferencia</t>
  </si>
  <si>
    <t>Subtotal 2</t>
  </si>
  <si>
    <t>Becas formación prácticas Serv. Público de Empleo</t>
  </si>
  <si>
    <t>Becas formación e inserción profesional</t>
  </si>
  <si>
    <t>Programa de fomento empleo autónomos</t>
  </si>
  <si>
    <t>Subv. Contratación agentes empleo y desarrollo local</t>
  </si>
  <si>
    <t>Subv. contratación personal apoyo discapacitados en CEE</t>
  </si>
  <si>
    <t>Formación e inserción profesional</t>
  </si>
  <si>
    <t>Integración laboral de discapacitados</t>
  </si>
  <si>
    <t>Subv. Contratación de desempleados (jóvenes y +45)</t>
  </si>
  <si>
    <t>Subv. Contratación de desempleados (exclusión social)</t>
  </si>
  <si>
    <t>Plan Adaptación salidas de Emergencias en Coleg. Públicos</t>
  </si>
  <si>
    <t>Potenciación CRIE</t>
  </si>
  <si>
    <t>Gastos funcionamiento Centros Docentes no universitarios</t>
  </si>
  <si>
    <t>Programa de fomento de la agricultura y ganadería ecológica</t>
  </si>
  <si>
    <t>Plan limpieza y conservación áreas forestales</t>
  </si>
  <si>
    <t>Plan sellado y recuperación ambiental escombreras</t>
  </si>
  <si>
    <t>Banco Tierras Aragón</t>
  </si>
  <si>
    <t>Observatorio Aragonés de Precios</t>
  </si>
  <si>
    <t>Observatorio Aragonés del Medio Ambiente</t>
  </si>
  <si>
    <t>Cámaras Provinciales Agrarias</t>
  </si>
  <si>
    <t>Organizaciones Profesionales Agrarias</t>
  </si>
  <si>
    <t>Inversiones en activos fijos empresas de inserción</t>
  </si>
  <si>
    <t>Ayuda a domicilio a la dependencia para CC. LL.</t>
  </si>
  <si>
    <t>Fomento uso eficiente de la energía y energías renov. 1</t>
  </si>
  <si>
    <t>Apoyo entidades carácter asistencial</t>
  </si>
  <si>
    <t>Apoyo familias zonas rurales</t>
  </si>
  <si>
    <t>Subv. Integración inmigrantes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</si>
</sst>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3" tint="-0.249977111117893"/>
      </bottom>
      <diagonal/>
    </border>
  </borders>
  <cellStyleXfs count="1">
    <xf numFmtId="0" fontId="0" fillId="0" borderId="0"/>
  </cellStyleXfs>
  <cellXfs count="111">
    <xf numFmtId="0" fontId="0" fillId="0" borderId="0" xfId="0"/>
    <xf numFmtId="8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8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right"/>
    </xf>
    <xf numFmtId="8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10" fontId="0" fillId="0" borderId="0" xfId="0" applyNumberFormat="1"/>
    <xf numFmtId="10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4" fillId="3" borderId="0" xfId="0" applyNumberFormat="1" applyFont="1" applyFill="1"/>
    <xf numFmtId="0" fontId="3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0" fontId="3" fillId="0" borderId="0" xfId="0" applyNumberFormat="1" applyFont="1"/>
    <xf numFmtId="0" fontId="6" fillId="4" borderId="0" xfId="0" applyFont="1" applyFill="1"/>
    <xf numFmtId="164" fontId="6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/>
    </xf>
    <xf numFmtId="0" fontId="0" fillId="4" borderId="0" xfId="0" applyFill="1"/>
    <xf numFmtId="164" fontId="0" fillId="4" borderId="0" xfId="0" applyNumberFormat="1" applyFill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vertical="center"/>
    </xf>
    <xf numFmtId="10" fontId="0" fillId="0" borderId="0" xfId="0" applyNumberFormat="1" applyFon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1" fillId="0" borderId="0" xfId="0" applyNumberFormat="1" applyFont="1" applyAlignment="1" applyProtection="1">
      <alignment vertical="center"/>
    </xf>
    <xf numFmtId="10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164" fontId="0" fillId="0" borderId="0" xfId="0" applyNumberFormat="1" applyBorder="1"/>
    <xf numFmtId="0" fontId="1" fillId="0" borderId="0" xfId="0" applyFont="1" applyBorder="1" applyAlignment="1">
      <alignment horizontal="right"/>
    </xf>
    <xf numFmtId="164" fontId="4" fillId="3" borderId="0" xfId="0" applyNumberFormat="1" applyFont="1" applyFill="1" applyBorder="1"/>
    <xf numFmtId="0" fontId="1" fillId="0" borderId="0" xfId="0" applyFont="1" applyBorder="1" applyAlignment="1">
      <alignment horizontal="center"/>
    </xf>
    <xf numFmtId="164" fontId="5" fillId="2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8" fontId="1" fillId="5" borderId="0" xfId="0" applyNumberFormat="1" applyFont="1" applyFill="1" applyAlignment="1">
      <alignment vertical="center"/>
    </xf>
    <xf numFmtId="10" fontId="1" fillId="5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0" fontId="6" fillId="5" borderId="0" xfId="0" applyNumberFormat="1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8" fontId="0" fillId="5" borderId="0" xfId="0" applyNumberFormat="1" applyFont="1" applyFill="1" applyAlignment="1">
      <alignment vertical="center"/>
    </xf>
    <xf numFmtId="10" fontId="0" fillId="5" borderId="0" xfId="0" applyNumberFormat="1" applyFont="1" applyFill="1" applyAlignment="1">
      <alignment vertical="center"/>
    </xf>
    <xf numFmtId="10" fontId="3" fillId="5" borderId="0" xfId="0" applyNumberFormat="1" applyFont="1" applyFill="1" applyAlignment="1">
      <alignment vertical="center"/>
    </xf>
    <xf numFmtId="10" fontId="0" fillId="5" borderId="0" xfId="0" applyNumberForma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6" borderId="0" xfId="0" applyFont="1" applyFill="1" applyBorder="1" applyAlignment="1">
      <alignment horizontal="right"/>
    </xf>
    <xf numFmtId="164" fontId="4" fillId="6" borderId="0" xfId="0" applyNumberFormat="1" applyFont="1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1" fillId="6" borderId="0" xfId="0" applyFont="1" applyFill="1" applyBorder="1" applyAlignment="1">
      <alignment horizontal="center"/>
    </xf>
    <xf numFmtId="164" fontId="5" fillId="6" borderId="0" xfId="0" applyNumberFormat="1" applyFont="1" applyFill="1" applyBorder="1"/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12" fillId="0" borderId="0" xfId="0" applyFont="1"/>
    <xf numFmtId="164" fontId="12" fillId="0" borderId="0" xfId="0" applyNumberFormat="1" applyFont="1" applyAlignment="1">
      <alignment horizontal="right"/>
    </xf>
    <xf numFmtId="164" fontId="13" fillId="0" borderId="0" xfId="0" applyNumberFormat="1" applyFont="1"/>
    <xf numFmtId="0" fontId="10" fillId="7" borderId="2" xfId="0" applyFont="1" applyFill="1" applyBorder="1"/>
    <xf numFmtId="0" fontId="10" fillId="7" borderId="2" xfId="0" applyFont="1" applyFill="1" applyBorder="1" applyAlignment="1">
      <alignment horizontal="left"/>
    </xf>
    <xf numFmtId="0" fontId="10" fillId="7" borderId="3" xfId="0" applyFont="1" applyFill="1" applyBorder="1"/>
    <xf numFmtId="0" fontId="0" fillId="0" borderId="2" xfId="0" applyFont="1" applyBorder="1"/>
    <xf numFmtId="164" fontId="0" fillId="0" borderId="2" xfId="0" applyNumberFormat="1" applyFont="1" applyBorder="1"/>
    <xf numFmtId="0" fontId="0" fillId="0" borderId="2" xfId="0" applyFont="1" applyBorder="1" applyAlignment="1">
      <alignment horizontal="left"/>
    </xf>
    <xf numFmtId="0" fontId="0" fillId="0" borderId="3" xfId="0" applyFont="1" applyBorder="1"/>
    <xf numFmtId="0" fontId="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4" xfId="0" applyFont="1" applyBorder="1"/>
    <xf numFmtId="0" fontId="1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3">
    <dxf>
      <font>
        <color rgb="FFFF0000"/>
      </font>
      <fill>
        <patternFill patternType="none">
          <bgColor auto="1"/>
        </patternFill>
      </fill>
      <border>
        <vertical/>
        <horizontal/>
      </border>
    </dxf>
    <dxf>
      <font>
        <color rgb="FFFF0000"/>
      </font>
      <fill>
        <patternFill>
          <bgColor theme="2" tint="-0.24994659260841701"/>
        </patternFill>
      </fill>
      <border>
        <vertical/>
        <horizontal/>
      </border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 patternType="none">
          <bgColor auto="1"/>
        </patternFill>
      </fill>
      <border>
        <vertical/>
        <horizontal/>
      </border>
    </dxf>
    <dxf>
      <font>
        <color rgb="FFFF0000"/>
      </font>
      <fill>
        <patternFill>
          <bgColor theme="2" tint="-0.24994659260841701"/>
        </patternFill>
      </fill>
      <border>
        <vertical/>
        <horizontal/>
      </border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 patternType="none">
          <bgColor auto="1"/>
        </patternFill>
      </fill>
      <border>
        <vertical/>
        <horizontal/>
      </border>
    </dxf>
    <dxf>
      <font>
        <color rgb="FFFF0000"/>
      </font>
      <fill>
        <patternFill>
          <bgColor theme="2" tint="-0.24994659260841701"/>
        </patternFill>
      </fill>
      <border>
        <vertical/>
        <horizontal/>
      </border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 patternType="none">
          <bgColor auto="1"/>
        </patternFill>
      </fill>
      <border>
        <vertical/>
        <horizontal/>
      </border>
    </dxf>
    <dxf>
      <font>
        <color rgb="FFFF0000"/>
      </font>
      <fill>
        <patternFill>
          <bgColor theme="2" tint="-0.24994659260841701"/>
        </patternFill>
      </fill>
      <border>
        <vertical/>
        <horizontal/>
      </border>
    </dxf>
    <dxf>
      <font>
        <color rgb="FFFF0000"/>
      </font>
      <fill>
        <patternFill>
          <bgColor theme="2" tint="-9.9948118533890809E-2"/>
        </patternFill>
      </fill>
    </dxf>
    <dxf>
      <alignment horizontal="left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64" formatCode="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  <border>
        <vertical/>
        <horizontal/>
      </border>
    </dxf>
    <dxf>
      <font>
        <color rgb="FFFF0000"/>
      </font>
      <fill>
        <patternFill>
          <bgColor theme="2" tint="-0.24994659260841701"/>
        </patternFill>
      </fill>
      <border>
        <vertical/>
        <horizontal/>
      </border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 patternType="none">
          <bgColor auto="1"/>
        </patternFill>
      </fill>
      <border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v>PRESUPUESTO</c:v>
          </c:tx>
          <c:cat>
            <c:strRef>
              <c:f>TOTALES!$A$2:$A$16</c:f>
              <c:strCache>
                <c:ptCount val="15"/>
                <c:pt idx="0">
                  <c:v>01. Cortes de Aragón</c:v>
                </c:pt>
                <c:pt idx="1">
                  <c:v>02. Presidencia del Gobierno</c:v>
                </c:pt>
                <c:pt idx="2">
                  <c:v>03. Consejo Consultivo de Aragón</c:v>
                </c:pt>
                <c:pt idx="3">
                  <c:v>09. Consejo Económico y Social de Aragón</c:v>
                </c:pt>
                <c:pt idx="4">
                  <c:v>10. Presidencia y Justicia</c:v>
                </c:pt>
                <c:pt idx="5">
                  <c:v>11. Política Territorial e Interior</c:v>
                </c:pt>
                <c:pt idx="6">
                  <c:v>12. Hacienda y Administración Pública</c:v>
                </c:pt>
                <c:pt idx="7">
                  <c:v>13. Obras Públicas, Urbanismo, Vivienda y Transportes</c:v>
                </c:pt>
                <c:pt idx="8">
                  <c:v>14. Agricultura, Ganadería y Medio Ambiente</c:v>
                </c:pt>
                <c:pt idx="9">
                  <c:v>15. Economía y Empleo</c:v>
                </c:pt>
                <c:pt idx="10">
                  <c:v>16. Sanidad, Bienestar Social y Familia</c:v>
                </c:pt>
                <c:pt idx="11">
                  <c:v>17. Industria e Innovación</c:v>
                </c:pt>
                <c:pt idx="12">
                  <c:v>18. Educación, Universidad, Cultura y Deporte</c:v>
                </c:pt>
                <c:pt idx="13">
                  <c:v>26. A las Administraciones Comarcales</c:v>
                </c:pt>
                <c:pt idx="14">
                  <c:v>30. Diversos Departamentos</c:v>
                </c:pt>
              </c:strCache>
            </c:strRef>
          </c:cat>
          <c:val>
            <c:numRef>
              <c:f>TOTALES!$B$2:$B$16</c:f>
              <c:numCache>
                <c:formatCode>#,##0.00\ "€";[Red]\-#,##0.00\ "€"</c:formatCode>
                <c:ptCount val="15"/>
                <c:pt idx="0">
                  <c:v>24781188.859999999</c:v>
                </c:pt>
                <c:pt idx="1">
                  <c:v>3037392.2</c:v>
                </c:pt>
                <c:pt idx="2">
                  <c:v>334864.11</c:v>
                </c:pt>
                <c:pt idx="3">
                  <c:v>619952.99</c:v>
                </c:pt>
                <c:pt idx="4">
                  <c:v>138670733.22999999</c:v>
                </c:pt>
                <c:pt idx="5">
                  <c:v>45794618.109999999</c:v>
                </c:pt>
                <c:pt idx="6">
                  <c:v>60745555.630000003</c:v>
                </c:pt>
                <c:pt idx="7">
                  <c:v>141968114.06</c:v>
                </c:pt>
                <c:pt idx="8">
                  <c:v>809548625.29999995</c:v>
                </c:pt>
                <c:pt idx="9">
                  <c:v>142952557.91999999</c:v>
                </c:pt>
                <c:pt idx="10">
                  <c:v>2154360304.3699999</c:v>
                </c:pt>
                <c:pt idx="11">
                  <c:v>110184885.89</c:v>
                </c:pt>
                <c:pt idx="12">
                  <c:v>1022027222.76</c:v>
                </c:pt>
                <c:pt idx="13">
                  <c:v>44801000</c:v>
                </c:pt>
                <c:pt idx="14">
                  <c:v>451527318.85000002</c:v>
                </c:pt>
              </c:numCache>
            </c:numRef>
          </c:val>
        </c:ser>
        <c:ser>
          <c:idx val="1"/>
          <c:order val="1"/>
          <c:tx>
            <c:v>ENMIENDAS</c:v>
          </c:tx>
          <c:cat>
            <c:strRef>
              <c:f>TOTALES!$A$2:$A$16</c:f>
              <c:strCache>
                <c:ptCount val="15"/>
                <c:pt idx="0">
                  <c:v>01. Cortes de Aragón</c:v>
                </c:pt>
                <c:pt idx="1">
                  <c:v>02. Presidencia del Gobierno</c:v>
                </c:pt>
                <c:pt idx="2">
                  <c:v>03. Consejo Consultivo de Aragón</c:v>
                </c:pt>
                <c:pt idx="3">
                  <c:v>09. Consejo Económico y Social de Aragón</c:v>
                </c:pt>
                <c:pt idx="4">
                  <c:v>10. Presidencia y Justicia</c:v>
                </c:pt>
                <c:pt idx="5">
                  <c:v>11. Política Territorial e Interior</c:v>
                </c:pt>
                <c:pt idx="6">
                  <c:v>12. Hacienda y Administración Pública</c:v>
                </c:pt>
                <c:pt idx="7">
                  <c:v>13. Obras Públicas, Urbanismo, Vivienda y Transportes</c:v>
                </c:pt>
                <c:pt idx="8">
                  <c:v>14. Agricultura, Ganadería y Medio Ambiente</c:v>
                </c:pt>
                <c:pt idx="9">
                  <c:v>15. Economía y Empleo</c:v>
                </c:pt>
                <c:pt idx="10">
                  <c:v>16. Sanidad, Bienestar Social y Familia</c:v>
                </c:pt>
                <c:pt idx="11">
                  <c:v>17. Industria e Innovación</c:v>
                </c:pt>
                <c:pt idx="12">
                  <c:v>18. Educación, Universidad, Cultura y Deporte</c:v>
                </c:pt>
                <c:pt idx="13">
                  <c:v>26. A las Administraciones Comarcales</c:v>
                </c:pt>
                <c:pt idx="14">
                  <c:v>30. Diversos Departamentos</c:v>
                </c:pt>
              </c:strCache>
            </c:strRef>
          </c:cat>
          <c:val>
            <c:numRef>
              <c:f>TOTALES!$C$2:$C$16</c:f>
              <c:numCache>
                <c:formatCode>#,##0.00\ "€"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1616768</c:v>
                </c:pt>
                <c:pt idx="5">
                  <c:v>877500</c:v>
                </c:pt>
                <c:pt idx="6">
                  <c:v>0</c:v>
                </c:pt>
                <c:pt idx="7">
                  <c:v>3296069.14</c:v>
                </c:pt>
                <c:pt idx="8">
                  <c:v>3480378</c:v>
                </c:pt>
                <c:pt idx="9">
                  <c:v>26900000</c:v>
                </c:pt>
                <c:pt idx="10">
                  <c:v>2600000</c:v>
                </c:pt>
                <c:pt idx="11">
                  <c:v>0</c:v>
                </c:pt>
                <c:pt idx="12">
                  <c:v>32785000</c:v>
                </c:pt>
                <c:pt idx="13">
                  <c:v>0</c:v>
                </c:pt>
                <c:pt idx="14">
                  <c:v>30050000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TOTALES!$A$2:$A$16</c:f>
              <c:strCache>
                <c:ptCount val="15"/>
                <c:pt idx="0">
                  <c:v>01. Cortes de Aragón</c:v>
                </c:pt>
                <c:pt idx="1">
                  <c:v>02. Presidencia del Gobierno</c:v>
                </c:pt>
                <c:pt idx="2">
                  <c:v>03. Consejo Consultivo de Aragón</c:v>
                </c:pt>
                <c:pt idx="3">
                  <c:v>09. Consejo Económico y Social de Aragón</c:v>
                </c:pt>
                <c:pt idx="4">
                  <c:v>10. Presidencia y Justicia</c:v>
                </c:pt>
                <c:pt idx="5">
                  <c:v>11. Política Territorial e Interior</c:v>
                </c:pt>
                <c:pt idx="6">
                  <c:v>12. Hacienda y Administración Pública</c:v>
                </c:pt>
                <c:pt idx="7">
                  <c:v>13. Obras Públicas, Urbanismo, Vivienda y Transportes</c:v>
                </c:pt>
                <c:pt idx="8">
                  <c:v>14. Agricultura, Ganadería y Medio Ambiente</c:v>
                </c:pt>
                <c:pt idx="9">
                  <c:v>15. Economía y Empleo</c:v>
                </c:pt>
                <c:pt idx="10">
                  <c:v>16. Sanidad, Bienestar Social y Familia</c:v>
                </c:pt>
                <c:pt idx="11">
                  <c:v>17. Industria e Innovación</c:v>
                </c:pt>
                <c:pt idx="12">
                  <c:v>18. Educación, Universidad, Cultura y Deporte</c:v>
                </c:pt>
                <c:pt idx="13">
                  <c:v>26. A las Administraciones Comarcales</c:v>
                </c:pt>
                <c:pt idx="14">
                  <c:v>30. Diversos Departamentos</c:v>
                </c:pt>
              </c:strCache>
            </c:strRef>
          </c:cat>
          <c:val>
            <c:numRef>
              <c:f>TOTALES!$E$2:$E$16</c:f>
              <c:numCache>
                <c:formatCode>#,##0.00\ "€"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2646768</c:v>
                </c:pt>
                <c:pt idx="5">
                  <c:v>10147500</c:v>
                </c:pt>
                <c:pt idx="6">
                  <c:v>0</c:v>
                </c:pt>
                <c:pt idx="7">
                  <c:v>13196069.140000001</c:v>
                </c:pt>
                <c:pt idx="8">
                  <c:v>3480378</c:v>
                </c:pt>
                <c:pt idx="9">
                  <c:v>19100000</c:v>
                </c:pt>
                <c:pt idx="10">
                  <c:v>13800000</c:v>
                </c:pt>
                <c:pt idx="11">
                  <c:v>6450000</c:v>
                </c:pt>
                <c:pt idx="12">
                  <c:v>32785000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hape val="box"/>
        <c:axId val="87884544"/>
        <c:axId val="87886080"/>
        <c:axId val="0"/>
      </c:bar3DChart>
      <c:catAx>
        <c:axId val="87884544"/>
        <c:scaling>
          <c:orientation val="minMax"/>
        </c:scaling>
        <c:axPos val="b"/>
        <c:tickLblPos val="nextTo"/>
        <c:crossAx val="87886080"/>
        <c:crosses val="autoZero"/>
        <c:auto val="1"/>
        <c:lblAlgn val="ctr"/>
        <c:lblOffset val="100"/>
      </c:catAx>
      <c:valAx>
        <c:axId val="87886080"/>
        <c:scaling>
          <c:orientation val="minMax"/>
        </c:scaling>
        <c:axPos val="l"/>
        <c:majorGridlines/>
        <c:numFmt formatCode="#,##0.00\ &quot;€&quot;;[Red]\-#,##0.00\ &quot;€&quot;" sourceLinked="1"/>
        <c:tickLblPos val="nextTo"/>
        <c:crossAx val="87884544"/>
        <c:crosses val="autoZero"/>
        <c:crossBetween val="between"/>
      </c:valAx>
    </c:plotArea>
    <c:legend>
      <c:legendPos val="r"/>
      <c:layout/>
    </c:legend>
    <c:plotVisOnly val="1"/>
  </c:chart>
  <c:printSettings>
    <c:headerFooter>
      <c:oddFooter>&amp;CINFORMACIÓN PROYECTO PRESUPUESTOS 2012&amp;DPágina &amp;P</c:oddFooter>
    </c:headerFooter>
    <c:pageMargins b="0.75000000000000111" l="0.70000000000000062" r="0.70000000000000062" t="0.75000000000000111" header="0.30000000000000032" footer="0.30000000000000032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('10'!$B$6,'10'!$B$9)</c:f>
              <c:strCache>
                <c:ptCount val="2"/>
                <c:pt idx="0">
                  <c:v>Capítulo 4º Transferencias corrientes</c:v>
                </c:pt>
                <c:pt idx="1">
                  <c:v>Capítulo 7º Transferencias de capital</c:v>
                </c:pt>
              </c:strCache>
            </c:strRef>
          </c:cat>
          <c:val>
            <c:numRef>
              <c:f>('10'!$C$6,'10'!$C$9)</c:f>
              <c:numCache>
                <c:formatCode>#,##0.00\ "€"</c:formatCode>
                <c:ptCount val="2"/>
                <c:pt idx="0">
                  <c:v>54814034.579999998</c:v>
                </c:pt>
                <c:pt idx="1">
                  <c:v>5768847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('10'!$B$6,'10'!$B$9)</c:f>
              <c:strCache>
                <c:ptCount val="2"/>
                <c:pt idx="0">
                  <c:v>Capítulo 4º Transferencias corrientes</c:v>
                </c:pt>
                <c:pt idx="1">
                  <c:v>Capítulo 7º Transferencias de capital</c:v>
                </c:pt>
              </c:strCache>
            </c:strRef>
          </c:cat>
          <c:val>
            <c:numRef>
              <c:f>('10'!$D$6,'10'!$D$9)</c:f>
              <c:numCache>
                <c:formatCode>#,##0.00\ "€"</c:formatCode>
                <c:ptCount val="2"/>
                <c:pt idx="0">
                  <c:v>1616768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('10'!$B$6,'10'!$B$9)</c:f>
              <c:strCache>
                <c:ptCount val="2"/>
                <c:pt idx="0">
                  <c:v>Capítulo 4º Transferencias corrientes</c:v>
                </c:pt>
                <c:pt idx="1">
                  <c:v>Capítulo 7º Transferencias de capital</c:v>
                </c:pt>
              </c:strCache>
            </c:strRef>
          </c:cat>
          <c:val>
            <c:numRef>
              <c:f>('10'!$F$6,'10'!$F$9)</c:f>
              <c:numCache>
                <c:formatCode>#,##0.00\ "€"</c:formatCode>
                <c:ptCount val="2"/>
                <c:pt idx="0">
                  <c:v>340000</c:v>
                </c:pt>
                <c:pt idx="1">
                  <c:v>2306768</c:v>
                </c:pt>
              </c:numCache>
            </c:numRef>
          </c:val>
        </c:ser>
        <c:axId val="89305472"/>
        <c:axId val="89307008"/>
      </c:barChart>
      <c:catAx>
        <c:axId val="89305472"/>
        <c:scaling>
          <c:orientation val="minMax"/>
        </c:scaling>
        <c:axPos val="b"/>
        <c:tickLblPos val="nextTo"/>
        <c:crossAx val="89307008"/>
        <c:crosses val="autoZero"/>
        <c:auto val="1"/>
        <c:lblAlgn val="ctr"/>
        <c:lblOffset val="100"/>
      </c:catAx>
      <c:valAx>
        <c:axId val="89307008"/>
        <c:scaling>
          <c:orientation val="minMax"/>
        </c:scaling>
        <c:axPos val="l"/>
        <c:majorGridlines/>
        <c:numFmt formatCode="#,##0.00\ &quot;€&quot;" sourceLinked="1"/>
        <c:tickLblPos val="nextTo"/>
        <c:crossAx val="893054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'11'!$B$3:$B$11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'11'!$C$3:$C$11</c:f>
              <c:numCache>
                <c:formatCode>#,##0.00\ "€"</c:formatCode>
                <c:ptCount val="9"/>
                <c:pt idx="0">
                  <c:v>9330609.1099999994</c:v>
                </c:pt>
                <c:pt idx="1">
                  <c:v>6546193</c:v>
                </c:pt>
                <c:pt idx="3">
                  <c:v>12428215</c:v>
                </c:pt>
                <c:pt idx="5">
                  <c:v>1997046</c:v>
                </c:pt>
                <c:pt idx="6">
                  <c:v>15492555</c:v>
                </c:pt>
              </c:numCache>
            </c:numRef>
          </c:val>
        </c:ser>
        <c:ser>
          <c:idx val="1"/>
          <c:order val="1"/>
          <c:tx>
            <c:v>Enmiendas</c:v>
          </c:tx>
          <c:cat>
            <c:strRef>
              <c:f>'11'!$B$3:$B$11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'11'!$D$3:$D$11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877500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'11'!$B$3:$B$11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'11'!$F$3:$F$11</c:f>
              <c:numCache>
                <c:formatCode>General</c:formatCode>
                <c:ptCount val="9"/>
                <c:pt idx="0" formatCode="#,##0.00\ &quot;€&quot;">
                  <c:v>52500</c:v>
                </c:pt>
                <c:pt idx="3" formatCode="#,##0.00\ &quot;€&quot;">
                  <c:v>4125000</c:v>
                </c:pt>
                <c:pt idx="6" formatCode="#,##0.00\ &quot;€&quot;">
                  <c:v>5970000</c:v>
                </c:pt>
              </c:numCache>
            </c:numRef>
          </c:val>
        </c:ser>
        <c:axId val="89201664"/>
        <c:axId val="89211648"/>
      </c:barChart>
      <c:catAx>
        <c:axId val="89201664"/>
        <c:scaling>
          <c:orientation val="minMax"/>
        </c:scaling>
        <c:axPos val="b"/>
        <c:tickLblPos val="nextTo"/>
        <c:crossAx val="89211648"/>
        <c:crosses val="autoZero"/>
        <c:auto val="1"/>
        <c:lblAlgn val="ctr"/>
        <c:lblOffset val="100"/>
      </c:catAx>
      <c:valAx>
        <c:axId val="89211648"/>
        <c:scaling>
          <c:orientation val="minMax"/>
        </c:scaling>
        <c:axPos val="l"/>
        <c:majorGridlines/>
        <c:numFmt formatCode="#,##0.00\ &quot;€&quot;" sourceLinked="1"/>
        <c:tickLblPos val="nextTo"/>
        <c:crossAx val="892016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('11'!$B$3,'11'!$B$4,'11'!$B$6,'11'!$B$9)</c:f>
              <c:strCache>
                <c:ptCount val="4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4º Transferencias corrientes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('11'!$C$3,'11'!$C$4,'11'!$C$6,'11'!$C$9)</c:f>
              <c:numCache>
                <c:formatCode>#,##0.00\ "€"</c:formatCode>
                <c:ptCount val="4"/>
                <c:pt idx="0">
                  <c:v>9330609.1099999994</c:v>
                </c:pt>
                <c:pt idx="1">
                  <c:v>6546193</c:v>
                </c:pt>
                <c:pt idx="2">
                  <c:v>12428215</c:v>
                </c:pt>
                <c:pt idx="3">
                  <c:v>15492555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('11'!$B$3,'11'!$B$4,'11'!$B$6,'11'!$B$9)</c:f>
              <c:strCache>
                <c:ptCount val="4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4º Transferencias corrientes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('11'!$D$3,'11'!$D$4,'11'!$D$8,'11'!$D$9)</c:f>
              <c:numCache>
                <c:formatCode>#,##0.00\ "€"</c:formatCode>
                <c:ptCount val="4"/>
                <c:pt idx="0">
                  <c:v>0</c:v>
                </c:pt>
                <c:pt idx="1">
                  <c:v>877500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('11'!$B$3,'11'!$B$4,'11'!$B$6,'11'!$B$9)</c:f>
              <c:strCache>
                <c:ptCount val="4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4º Transferencias corrientes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('11'!$F$3,'11'!$F$4,'11'!$F$6,'11'!$F$9)</c:f>
              <c:numCache>
                <c:formatCode>General</c:formatCode>
                <c:ptCount val="4"/>
                <c:pt idx="0" formatCode="#,##0.00\ &quot;€&quot;">
                  <c:v>52500</c:v>
                </c:pt>
                <c:pt idx="2" formatCode="#,##0.00\ &quot;€&quot;">
                  <c:v>4125000</c:v>
                </c:pt>
                <c:pt idx="3" formatCode="#,##0.00\ &quot;€&quot;">
                  <c:v>5970000</c:v>
                </c:pt>
              </c:numCache>
            </c:numRef>
          </c:val>
        </c:ser>
        <c:axId val="89249280"/>
        <c:axId val="89250816"/>
      </c:barChart>
      <c:catAx>
        <c:axId val="89249280"/>
        <c:scaling>
          <c:orientation val="minMax"/>
        </c:scaling>
        <c:axPos val="b"/>
        <c:tickLblPos val="nextTo"/>
        <c:crossAx val="89250816"/>
        <c:crosses val="autoZero"/>
        <c:auto val="1"/>
        <c:lblAlgn val="ctr"/>
        <c:lblOffset val="100"/>
      </c:catAx>
      <c:valAx>
        <c:axId val="89250816"/>
        <c:scaling>
          <c:orientation val="minMax"/>
        </c:scaling>
        <c:axPos val="l"/>
        <c:majorGridlines/>
        <c:numFmt formatCode="#,##0.00\ &quot;€&quot;" sourceLinked="1"/>
        <c:tickLblPos val="nextTo"/>
        <c:crossAx val="892492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'12'!$C$3:$C$11</c:f>
              <c:numCache>
                <c:formatCode>#,##0.00\ "€"</c:formatCode>
                <c:ptCount val="9"/>
                <c:pt idx="0">
                  <c:v>39856550.710000001</c:v>
                </c:pt>
                <c:pt idx="1">
                  <c:v>15205155</c:v>
                </c:pt>
                <c:pt idx="3">
                  <c:v>995420</c:v>
                </c:pt>
                <c:pt idx="5">
                  <c:v>4688429.92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'12'!$D$3:$D$11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</c:ser>
        <c:axId val="89345408"/>
        <c:axId val="89359488"/>
      </c:barChart>
      <c:catAx>
        <c:axId val="89345408"/>
        <c:scaling>
          <c:orientation val="minMax"/>
        </c:scaling>
        <c:axPos val="b"/>
        <c:tickLblPos val="nextTo"/>
        <c:crossAx val="89359488"/>
        <c:crosses val="autoZero"/>
        <c:auto val="1"/>
        <c:lblAlgn val="ctr"/>
        <c:lblOffset val="100"/>
      </c:catAx>
      <c:valAx>
        <c:axId val="89359488"/>
        <c:scaling>
          <c:orientation val="minMax"/>
        </c:scaling>
        <c:axPos val="l"/>
        <c:majorGridlines/>
        <c:numFmt formatCode="#,##0.00\ &quot;€&quot;" sourceLinked="1"/>
        <c:tickLblPos val="nextTo"/>
        <c:crossAx val="893454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'13'!$B$3:$B$11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'13'!$C$3:$C$11</c:f>
              <c:numCache>
                <c:formatCode>#,##0.00\ "€"</c:formatCode>
                <c:ptCount val="9"/>
                <c:pt idx="0">
                  <c:v>33505914.550000001</c:v>
                </c:pt>
                <c:pt idx="1">
                  <c:v>4455550</c:v>
                </c:pt>
                <c:pt idx="3">
                  <c:v>12030673</c:v>
                </c:pt>
                <c:pt idx="5">
                  <c:v>46710977</c:v>
                </c:pt>
                <c:pt idx="6">
                  <c:v>45264999.509999998</c:v>
                </c:pt>
              </c:numCache>
            </c:numRef>
          </c:val>
        </c:ser>
        <c:ser>
          <c:idx val="1"/>
          <c:order val="1"/>
          <c:tx>
            <c:v>Enmiendas</c:v>
          </c:tx>
          <c:cat>
            <c:strRef>
              <c:f>'13'!$B$3:$B$11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'13'!$D$3:$D$11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1468714</c:v>
                </c:pt>
                <c:pt idx="6">
                  <c:v>1827355.1400000001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'13'!$B$3:$B$11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'13'!$F$3:$F$11</c:f>
              <c:numCache>
                <c:formatCode>#,##0.00\ "€"</c:formatCode>
                <c:ptCount val="9"/>
                <c:pt idx="3">
                  <c:v>627355.14</c:v>
                </c:pt>
                <c:pt idx="5">
                  <c:v>1568714</c:v>
                </c:pt>
                <c:pt idx="6">
                  <c:v>11000000</c:v>
                </c:pt>
              </c:numCache>
            </c:numRef>
          </c:val>
        </c:ser>
        <c:axId val="89438464"/>
        <c:axId val="89456640"/>
      </c:barChart>
      <c:catAx>
        <c:axId val="89438464"/>
        <c:scaling>
          <c:orientation val="minMax"/>
        </c:scaling>
        <c:axPos val="b"/>
        <c:tickLblPos val="nextTo"/>
        <c:crossAx val="89456640"/>
        <c:crosses val="autoZero"/>
        <c:auto val="1"/>
        <c:lblAlgn val="ctr"/>
        <c:lblOffset val="100"/>
      </c:catAx>
      <c:valAx>
        <c:axId val="89456640"/>
        <c:scaling>
          <c:orientation val="minMax"/>
        </c:scaling>
        <c:axPos val="l"/>
        <c:majorGridlines/>
        <c:numFmt formatCode="#,##0.00\ &quot;€&quot;" sourceLinked="1"/>
        <c:tickLblPos val="nextTo"/>
        <c:crossAx val="894384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('13'!$B$6,'13'!$B$8,'13'!$B$9)</c:f>
              <c:strCache>
                <c:ptCount val="3"/>
                <c:pt idx="0">
                  <c:v>Capítulo 4º Transferencias corrientes</c:v>
                </c:pt>
                <c:pt idx="1">
                  <c:v>Capítulo 6º Inversiones reales</c:v>
                </c:pt>
                <c:pt idx="2">
                  <c:v>Capítulo 7º Transferencias de capital</c:v>
                </c:pt>
              </c:strCache>
            </c:strRef>
          </c:cat>
          <c:val>
            <c:numRef>
              <c:f>('13'!$C$6,'13'!$C$8,'13'!$C$9)</c:f>
              <c:numCache>
                <c:formatCode>#,##0.00\ "€"</c:formatCode>
                <c:ptCount val="3"/>
                <c:pt idx="0">
                  <c:v>12030673</c:v>
                </c:pt>
                <c:pt idx="1">
                  <c:v>46710977</c:v>
                </c:pt>
                <c:pt idx="2">
                  <c:v>45264999.509999998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('13'!$B$6,'13'!$B$8,'13'!$B$9)</c:f>
              <c:strCache>
                <c:ptCount val="3"/>
                <c:pt idx="0">
                  <c:v>Capítulo 4º Transferencias corrientes</c:v>
                </c:pt>
                <c:pt idx="1">
                  <c:v>Capítulo 6º Inversiones reales</c:v>
                </c:pt>
                <c:pt idx="2">
                  <c:v>Capítulo 7º Transferencias de capital</c:v>
                </c:pt>
              </c:strCache>
            </c:strRef>
          </c:cat>
          <c:val>
            <c:numRef>
              <c:f>('13'!$D$6,'13'!$D$8,'13'!$D$9)</c:f>
              <c:numCache>
                <c:formatCode>#,##0.00\ "€"</c:formatCode>
                <c:ptCount val="3"/>
                <c:pt idx="0">
                  <c:v>0</c:v>
                </c:pt>
                <c:pt idx="1">
                  <c:v>1468714</c:v>
                </c:pt>
                <c:pt idx="2">
                  <c:v>1827355.1400000001</c:v>
                </c:pt>
              </c:numCache>
            </c:numRef>
          </c:val>
        </c:ser>
        <c:ser>
          <c:idx val="2"/>
          <c:order val="2"/>
          <c:tx>
            <c:v>Reordenar</c:v>
          </c:tx>
          <c:cat>
            <c:strRef>
              <c:f>('13'!$B$6,'13'!$B$8,'13'!$B$9)</c:f>
              <c:strCache>
                <c:ptCount val="3"/>
                <c:pt idx="0">
                  <c:v>Capítulo 4º Transferencias corrientes</c:v>
                </c:pt>
                <c:pt idx="1">
                  <c:v>Capítulo 6º Inversiones reales</c:v>
                </c:pt>
                <c:pt idx="2">
                  <c:v>Capítulo 7º Transferencias de capital</c:v>
                </c:pt>
              </c:strCache>
            </c:strRef>
          </c:cat>
          <c:val>
            <c:numRef>
              <c:f>('13'!$F$6,'13'!$F$8,'13'!$F$9)</c:f>
              <c:numCache>
                <c:formatCode>#,##0.00\ "€"</c:formatCode>
                <c:ptCount val="3"/>
                <c:pt idx="0">
                  <c:v>627355.14</c:v>
                </c:pt>
                <c:pt idx="1">
                  <c:v>1568714</c:v>
                </c:pt>
                <c:pt idx="2">
                  <c:v>11000000</c:v>
                </c:pt>
              </c:numCache>
            </c:numRef>
          </c:val>
        </c:ser>
        <c:axId val="89490176"/>
        <c:axId val="89491712"/>
      </c:barChart>
      <c:catAx>
        <c:axId val="89490176"/>
        <c:scaling>
          <c:orientation val="minMax"/>
        </c:scaling>
        <c:axPos val="b"/>
        <c:tickLblPos val="nextTo"/>
        <c:crossAx val="89491712"/>
        <c:crosses val="autoZero"/>
        <c:auto val="1"/>
        <c:lblAlgn val="ctr"/>
        <c:lblOffset val="100"/>
      </c:catAx>
      <c:valAx>
        <c:axId val="89491712"/>
        <c:scaling>
          <c:orientation val="minMax"/>
        </c:scaling>
        <c:axPos val="l"/>
        <c:majorGridlines/>
        <c:numFmt formatCode="#,##0.00\ &quot;€&quot;" sourceLinked="1"/>
        <c:tickLblPos val="nextTo"/>
        <c:crossAx val="894901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'14'!$C$3:$C$11</c:f>
              <c:numCache>
                <c:formatCode>#,##0.00\ "€"</c:formatCode>
                <c:ptCount val="9"/>
                <c:pt idx="0">
                  <c:v>77809965.540000007</c:v>
                </c:pt>
                <c:pt idx="1">
                  <c:v>8016554.5</c:v>
                </c:pt>
                <c:pt idx="3">
                  <c:v>463451102.80000001</c:v>
                </c:pt>
                <c:pt idx="5">
                  <c:v>58005398.759999998</c:v>
                </c:pt>
                <c:pt idx="6">
                  <c:v>202265603.69999999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'14'!$D$3:$D$11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680378</c:v>
                </c:pt>
                <c:pt idx="5">
                  <c:v>0</c:v>
                </c:pt>
                <c:pt idx="6">
                  <c:v>2800000</c:v>
                </c:pt>
              </c:numCache>
            </c:numRef>
          </c:val>
        </c:ser>
        <c:axId val="89520768"/>
        <c:axId val="89538944"/>
      </c:barChart>
      <c:catAx>
        <c:axId val="89520768"/>
        <c:scaling>
          <c:orientation val="minMax"/>
        </c:scaling>
        <c:axPos val="b"/>
        <c:tickLblPos val="nextTo"/>
        <c:crossAx val="89538944"/>
        <c:crosses val="autoZero"/>
        <c:auto val="1"/>
        <c:lblAlgn val="ctr"/>
        <c:lblOffset val="100"/>
      </c:catAx>
      <c:valAx>
        <c:axId val="89538944"/>
        <c:scaling>
          <c:orientation val="minMax"/>
        </c:scaling>
        <c:axPos val="l"/>
        <c:majorGridlines/>
        <c:numFmt formatCode="#,##0.00\ &quot;€&quot;" sourceLinked="1"/>
        <c:tickLblPos val="nextTo"/>
        <c:crossAx val="895207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('14'!$B$3,'14'!$B$6,'14'!$B$8,'14'!$B$9)</c:f>
              <c:strCache>
                <c:ptCount val="4"/>
                <c:pt idx="0">
                  <c:v>Capítulo 1º Gastos de personal</c:v>
                </c:pt>
                <c:pt idx="1">
                  <c:v>Capítulo 4º Transferencias corrientes</c:v>
                </c:pt>
                <c:pt idx="2">
                  <c:v>Capítulo 6º Inversiones reales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('14'!$C$3,'14'!$C$6,'14'!$C$8,'14'!$C$9)</c:f>
              <c:numCache>
                <c:formatCode>#,##0.00\ "€"</c:formatCode>
                <c:ptCount val="4"/>
                <c:pt idx="0">
                  <c:v>77809965.540000007</c:v>
                </c:pt>
                <c:pt idx="1">
                  <c:v>463451102.80000001</c:v>
                </c:pt>
                <c:pt idx="2">
                  <c:v>58005398.759999998</c:v>
                </c:pt>
                <c:pt idx="3">
                  <c:v>202265603.69999999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('14'!$B$3,'14'!$B$6,'14'!$B$8,'14'!$B$9)</c:f>
              <c:strCache>
                <c:ptCount val="4"/>
                <c:pt idx="0">
                  <c:v>Capítulo 1º Gastos de personal</c:v>
                </c:pt>
                <c:pt idx="1">
                  <c:v>Capítulo 4º Transferencias corrientes</c:v>
                </c:pt>
                <c:pt idx="2">
                  <c:v>Capítulo 6º Inversiones reales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('14'!$D$3,'14'!$D$6,'14'!$D$8,'14'!$D$9)</c:f>
              <c:numCache>
                <c:formatCode>#,##0.00\ "€"</c:formatCode>
                <c:ptCount val="4"/>
                <c:pt idx="0">
                  <c:v>0</c:v>
                </c:pt>
                <c:pt idx="1">
                  <c:v>680378</c:v>
                </c:pt>
                <c:pt idx="2">
                  <c:v>0</c:v>
                </c:pt>
                <c:pt idx="3">
                  <c:v>2800000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('14'!$B$3,'14'!$B$6,'14'!$B$8,'14'!$B$9)</c:f>
              <c:strCache>
                <c:ptCount val="4"/>
                <c:pt idx="0">
                  <c:v>Capítulo 1º Gastos de personal</c:v>
                </c:pt>
                <c:pt idx="1">
                  <c:v>Capítulo 4º Transferencias corrientes</c:v>
                </c:pt>
                <c:pt idx="2">
                  <c:v>Capítulo 6º Inversiones reales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('14'!$F$3,'14'!$F$6,'14'!$F$8,'14'!$F$9)</c:f>
              <c:numCache>
                <c:formatCode>#,##0.00\ "€"</c:formatCode>
                <c:ptCount val="4"/>
                <c:pt idx="0">
                  <c:v>100000</c:v>
                </c:pt>
                <c:pt idx="1">
                  <c:v>680378</c:v>
                </c:pt>
                <c:pt idx="2">
                  <c:v>2200000</c:v>
                </c:pt>
                <c:pt idx="3">
                  <c:v>500000</c:v>
                </c:pt>
              </c:numCache>
            </c:numRef>
          </c:val>
        </c:ser>
        <c:axId val="89556096"/>
        <c:axId val="89557632"/>
      </c:barChart>
      <c:catAx>
        <c:axId val="89556096"/>
        <c:scaling>
          <c:orientation val="minMax"/>
        </c:scaling>
        <c:axPos val="b"/>
        <c:tickLblPos val="nextTo"/>
        <c:crossAx val="89557632"/>
        <c:crosses val="autoZero"/>
        <c:auto val="1"/>
        <c:lblAlgn val="ctr"/>
        <c:lblOffset val="100"/>
      </c:catAx>
      <c:valAx>
        <c:axId val="89557632"/>
        <c:scaling>
          <c:orientation val="minMax"/>
        </c:scaling>
        <c:axPos val="l"/>
        <c:majorGridlines/>
        <c:numFmt formatCode="#,##0.00\ &quot;€&quot;" sourceLinked="1"/>
        <c:tickLblPos val="nextTo"/>
        <c:crossAx val="895560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'15'!$B$3:$B$11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'15'!$C$3:$C$11</c:f>
              <c:numCache>
                <c:formatCode>#,##0.00\ "€"</c:formatCode>
                <c:ptCount val="9"/>
                <c:pt idx="0">
                  <c:v>11176429.539999999</c:v>
                </c:pt>
                <c:pt idx="1">
                  <c:v>2864192.5</c:v>
                </c:pt>
                <c:pt idx="3">
                  <c:v>55583302.450000003</c:v>
                </c:pt>
                <c:pt idx="5">
                  <c:v>1980288.54</c:v>
                </c:pt>
                <c:pt idx="6">
                  <c:v>71348344.890000001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'15'!$B$3:$B$11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'15'!$D$3:$D$11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26900000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'15'!$B$3:$B$11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'15'!$F$3:$F$11</c:f>
              <c:numCache>
                <c:formatCode>General</c:formatCode>
                <c:ptCount val="9"/>
                <c:pt idx="3" formatCode="#,##0.00\ &quot;€&quot;">
                  <c:v>1000000</c:v>
                </c:pt>
                <c:pt idx="5" formatCode="#,##0.00\ &quot;€&quot;">
                  <c:v>1200000</c:v>
                </c:pt>
                <c:pt idx="6" formatCode="#,##0.00\ &quot;€&quot;">
                  <c:v>16900000</c:v>
                </c:pt>
              </c:numCache>
            </c:numRef>
          </c:val>
        </c:ser>
        <c:axId val="89587712"/>
        <c:axId val="89589248"/>
      </c:barChart>
      <c:catAx>
        <c:axId val="89587712"/>
        <c:scaling>
          <c:orientation val="minMax"/>
        </c:scaling>
        <c:axPos val="b"/>
        <c:tickLblPos val="nextTo"/>
        <c:crossAx val="89589248"/>
        <c:crosses val="autoZero"/>
        <c:auto val="1"/>
        <c:lblAlgn val="ctr"/>
        <c:lblOffset val="100"/>
      </c:catAx>
      <c:valAx>
        <c:axId val="89589248"/>
        <c:scaling>
          <c:orientation val="minMax"/>
        </c:scaling>
        <c:axPos val="l"/>
        <c:majorGridlines/>
        <c:numFmt formatCode="#,##0.00\ &quot;€&quot;" sourceLinked="1"/>
        <c:tickLblPos val="nextTo"/>
        <c:crossAx val="89587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('15'!$B$6,'15'!$B$8:$B$9)</c:f>
              <c:strCache>
                <c:ptCount val="3"/>
                <c:pt idx="0">
                  <c:v>Capítulo 4º Transferencias corrientes</c:v>
                </c:pt>
                <c:pt idx="1">
                  <c:v>Capítulo 6º Inversiones reales</c:v>
                </c:pt>
                <c:pt idx="2">
                  <c:v>Capítulo 7º Transferencias de capital</c:v>
                </c:pt>
              </c:strCache>
            </c:strRef>
          </c:cat>
          <c:val>
            <c:numRef>
              <c:f>('15'!$C$6,'15'!$C$8:$C$9)</c:f>
              <c:numCache>
                <c:formatCode>#,##0.00\ "€"</c:formatCode>
                <c:ptCount val="3"/>
                <c:pt idx="0">
                  <c:v>55583302.450000003</c:v>
                </c:pt>
                <c:pt idx="1">
                  <c:v>1980288.54</c:v>
                </c:pt>
                <c:pt idx="2">
                  <c:v>71348344.890000001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('15'!$B$6,'15'!$B$8:$B$9)</c:f>
              <c:strCache>
                <c:ptCount val="3"/>
                <c:pt idx="0">
                  <c:v>Capítulo 4º Transferencias corrientes</c:v>
                </c:pt>
                <c:pt idx="1">
                  <c:v>Capítulo 6º Inversiones reales</c:v>
                </c:pt>
                <c:pt idx="2">
                  <c:v>Capítulo 7º Transferencias de capital</c:v>
                </c:pt>
              </c:strCache>
            </c:strRef>
          </c:cat>
          <c:val>
            <c:numRef>
              <c:f>('15'!$D$6,'15'!$D$8:$D$9)</c:f>
              <c:numCache>
                <c:formatCode>#,##0.00\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26900000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('15'!$B$6,'15'!$B$8:$B$9)</c:f>
              <c:strCache>
                <c:ptCount val="3"/>
                <c:pt idx="0">
                  <c:v>Capítulo 4º Transferencias corrientes</c:v>
                </c:pt>
                <c:pt idx="1">
                  <c:v>Capítulo 6º Inversiones reales</c:v>
                </c:pt>
                <c:pt idx="2">
                  <c:v>Capítulo 7º Transferencias de capital</c:v>
                </c:pt>
              </c:strCache>
            </c:strRef>
          </c:cat>
          <c:val>
            <c:numRef>
              <c:f>('15'!$F$6,'15'!$F$8:$F$9)</c:f>
              <c:numCache>
                <c:formatCode>#,##0.00\ "€"</c:formatCode>
                <c:ptCount val="3"/>
                <c:pt idx="0">
                  <c:v>1000000</c:v>
                </c:pt>
                <c:pt idx="1">
                  <c:v>1200000</c:v>
                </c:pt>
                <c:pt idx="2">
                  <c:v>16900000</c:v>
                </c:pt>
              </c:numCache>
            </c:numRef>
          </c:val>
        </c:ser>
        <c:axId val="89626880"/>
        <c:axId val="89636864"/>
      </c:barChart>
      <c:catAx>
        <c:axId val="89626880"/>
        <c:scaling>
          <c:orientation val="minMax"/>
        </c:scaling>
        <c:axPos val="b"/>
        <c:tickLblPos val="nextTo"/>
        <c:crossAx val="89636864"/>
        <c:crosses val="autoZero"/>
        <c:auto val="1"/>
        <c:lblAlgn val="ctr"/>
        <c:lblOffset val="100"/>
      </c:catAx>
      <c:valAx>
        <c:axId val="89636864"/>
        <c:scaling>
          <c:orientation val="minMax"/>
        </c:scaling>
        <c:axPos val="l"/>
        <c:majorGridlines/>
        <c:numFmt formatCode="#,##0.00\ &quot;€&quot;" sourceLinked="1"/>
        <c:tickLblPos val="nextTo"/>
        <c:crossAx val="896268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autoTitleDeleted val="1"/>
    <c:plotArea>
      <c:layout/>
      <c:barChart>
        <c:barDir val="col"/>
        <c:grouping val="percentStacked"/>
        <c:ser>
          <c:idx val="0"/>
          <c:order val="0"/>
          <c:tx>
            <c:strRef>
              <c:f>TOTALES!$G$19</c:f>
              <c:strCache>
                <c:ptCount val="1"/>
                <c:pt idx="0">
                  <c:v>Presupuesto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dPt>
            <c:idx val="0"/>
            <c:spPr>
              <a:solidFill>
                <a:schemeClr val="accent1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dPt>
          <c:cat>
            <c:strRef>
              <c:f>TOTALES!$A$20:$A$28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TOTALES!$B$20:$B$28</c:f>
              <c:numCache>
                <c:formatCode>#,##0.00\ "€"</c:formatCode>
                <c:ptCount val="9"/>
                <c:pt idx="0">
                  <c:v>919414889.43000007</c:v>
                </c:pt>
                <c:pt idx="1">
                  <c:v>181947839.06999999</c:v>
                </c:pt>
                <c:pt idx="2">
                  <c:v>169975830.69</c:v>
                </c:pt>
                <c:pt idx="3">
                  <c:v>2985188179.1400003</c:v>
                </c:pt>
                <c:pt idx="4">
                  <c:v>20000000</c:v>
                </c:pt>
                <c:pt idx="5">
                  <c:v>150354585.32000002</c:v>
                </c:pt>
                <c:pt idx="6">
                  <c:v>465080197.88999993</c:v>
                </c:pt>
                <c:pt idx="7">
                  <c:v>9376500</c:v>
                </c:pt>
                <c:pt idx="8">
                  <c:v>250016312.74000001</c:v>
                </c:pt>
              </c:numCache>
            </c:numRef>
          </c:val>
        </c:ser>
        <c:ser>
          <c:idx val="1"/>
          <c:order val="1"/>
          <c:tx>
            <c:strRef>
              <c:f>TOTALES!$H$19</c:f>
              <c:strCache>
                <c:ptCount val="1"/>
                <c:pt idx="0">
                  <c:v>Diferencia</c:v>
                </c:pt>
              </c:strCache>
            </c:strRef>
          </c:tx>
          <c:cat>
            <c:strRef>
              <c:f>TOTALES!$A$20:$A$28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TOTALES!$H$20:$H$28</c:f>
              <c:numCache>
                <c:formatCode>#,##0.00\ "€";[Red]\-#,##0.00\ "€"</c:formatCode>
                <c:ptCount val="9"/>
                <c:pt idx="0">
                  <c:v>152500</c:v>
                </c:pt>
                <c:pt idx="1">
                  <c:v>3472500</c:v>
                </c:pt>
                <c:pt idx="2">
                  <c:v>0</c:v>
                </c:pt>
                <c:pt idx="3">
                  <c:v>-14534412.860000134</c:v>
                </c:pt>
                <c:pt idx="4">
                  <c:v>-19200000</c:v>
                </c:pt>
                <c:pt idx="5">
                  <c:v>16310000</c:v>
                </c:pt>
                <c:pt idx="6">
                  <c:v>21649412.860000014</c:v>
                </c:pt>
                <c:pt idx="7">
                  <c:v>-7850000</c:v>
                </c:pt>
                <c:pt idx="8">
                  <c:v>0</c:v>
                </c:pt>
              </c:numCache>
            </c:numRef>
          </c:val>
        </c:ser>
        <c:overlap val="100"/>
        <c:axId val="88812544"/>
        <c:axId val="88814336"/>
      </c:barChart>
      <c:catAx>
        <c:axId val="88812544"/>
        <c:scaling>
          <c:orientation val="minMax"/>
        </c:scaling>
        <c:axPos val="b"/>
        <c:tickLblPos val="low"/>
        <c:crossAx val="88814336"/>
        <c:crossesAt val="0"/>
        <c:auto val="1"/>
        <c:lblAlgn val="ctr"/>
        <c:lblOffset val="100"/>
      </c:catAx>
      <c:valAx>
        <c:axId val="88814336"/>
        <c:scaling>
          <c:orientation val="minMax"/>
        </c:scaling>
        <c:axPos val="l"/>
        <c:majorGridlines/>
        <c:numFmt formatCode="0.00%" sourceLinked="0"/>
        <c:tickLblPos val="nextTo"/>
        <c:crossAx val="8881254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'16'!$B$3:$B$11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'16'!$C$3:$C$11</c:f>
              <c:numCache>
                <c:formatCode>#,##0.00\ "€"</c:formatCode>
                <c:ptCount val="9"/>
                <c:pt idx="0">
                  <c:v>42497302.509999998</c:v>
                </c:pt>
                <c:pt idx="1">
                  <c:v>48312380.549999997</c:v>
                </c:pt>
                <c:pt idx="3">
                  <c:v>2035206515.6800001</c:v>
                </c:pt>
                <c:pt idx="5">
                  <c:v>926851.67</c:v>
                </c:pt>
                <c:pt idx="6">
                  <c:v>27417253.960000001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'16'!$B$3:$B$11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'16'!$D$3:$D$11</c:f>
              <c:numCache>
                <c:formatCode>General</c:formatCode>
                <c:ptCount val="9"/>
                <c:pt idx="0" formatCode="#,##0.00\ &quot;€&quot;">
                  <c:v>0</c:v>
                </c:pt>
                <c:pt idx="3" formatCode="#,##0.00\ &quot;€&quot;">
                  <c:v>2600000</c:v>
                </c:pt>
                <c:pt idx="5" formatCode="#,##0.00\ &quot;€&quot;">
                  <c:v>0</c:v>
                </c:pt>
                <c:pt idx="6" formatCode="#,##0.00\ &quot;€&quot;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'16'!$B$3:$B$11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'16'!$F$3:$F$11</c:f>
              <c:numCache>
                <c:formatCode>#,##0.00\ "€"</c:formatCode>
                <c:ptCount val="9"/>
                <c:pt idx="1">
                  <c:v>250000</c:v>
                </c:pt>
                <c:pt idx="3">
                  <c:v>2350000</c:v>
                </c:pt>
                <c:pt idx="6">
                  <c:v>11200000</c:v>
                </c:pt>
              </c:numCache>
            </c:numRef>
          </c:val>
        </c:ser>
        <c:axId val="89724032"/>
        <c:axId val="89725568"/>
      </c:barChart>
      <c:catAx>
        <c:axId val="89724032"/>
        <c:scaling>
          <c:orientation val="minMax"/>
        </c:scaling>
        <c:axPos val="b"/>
        <c:tickLblPos val="nextTo"/>
        <c:crossAx val="89725568"/>
        <c:crosses val="autoZero"/>
        <c:auto val="1"/>
        <c:lblAlgn val="ctr"/>
        <c:lblOffset val="100"/>
      </c:catAx>
      <c:valAx>
        <c:axId val="89725568"/>
        <c:scaling>
          <c:orientation val="minMax"/>
        </c:scaling>
        <c:axPos val="l"/>
        <c:majorGridlines/>
        <c:numFmt formatCode="#,##0.00\ &quot;€&quot;" sourceLinked="1"/>
        <c:tickLblPos val="nextTo"/>
        <c:crossAx val="897240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'16'!$B$9</c:f>
              <c:strCache>
                <c:ptCount val="1"/>
                <c:pt idx="0">
                  <c:v>Capítulo 7º Transferencias de capital</c:v>
                </c:pt>
              </c:strCache>
            </c:strRef>
          </c:cat>
          <c:val>
            <c:numRef>
              <c:f>'16'!$C$9</c:f>
              <c:numCache>
                <c:formatCode>#,##0.00\ "€"</c:formatCode>
                <c:ptCount val="1"/>
                <c:pt idx="0">
                  <c:v>27417253.960000001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'16'!$B$9</c:f>
              <c:strCache>
                <c:ptCount val="1"/>
                <c:pt idx="0">
                  <c:v>Capítulo 7º Transferencias de capital</c:v>
                </c:pt>
              </c:strCache>
            </c:strRef>
          </c:cat>
          <c:val>
            <c:numRef>
              <c:f>'16'!$D$9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'16'!$B$9</c:f>
              <c:strCache>
                <c:ptCount val="1"/>
                <c:pt idx="0">
                  <c:v>Capítulo 7º Transferencias de capital</c:v>
                </c:pt>
              </c:strCache>
            </c:strRef>
          </c:cat>
          <c:val>
            <c:numRef>
              <c:f>'16'!$F$9</c:f>
              <c:numCache>
                <c:formatCode>#,##0.00\ "€"</c:formatCode>
                <c:ptCount val="1"/>
                <c:pt idx="0">
                  <c:v>11200000</c:v>
                </c:pt>
              </c:numCache>
            </c:numRef>
          </c:val>
        </c:ser>
        <c:axId val="89750912"/>
        <c:axId val="89756800"/>
      </c:barChart>
      <c:catAx>
        <c:axId val="89750912"/>
        <c:scaling>
          <c:orientation val="minMax"/>
        </c:scaling>
        <c:axPos val="b"/>
        <c:tickLblPos val="nextTo"/>
        <c:crossAx val="89756800"/>
        <c:crosses val="autoZero"/>
        <c:auto val="1"/>
        <c:lblAlgn val="ctr"/>
        <c:lblOffset val="100"/>
      </c:catAx>
      <c:valAx>
        <c:axId val="89756800"/>
        <c:scaling>
          <c:orientation val="minMax"/>
        </c:scaling>
        <c:axPos val="l"/>
        <c:majorGridlines/>
        <c:numFmt formatCode="#,##0.00\ &quot;€&quot;" sourceLinked="1"/>
        <c:tickLblPos val="nextTo"/>
        <c:crossAx val="897509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'17'!$C$3:$C$11</c:f>
              <c:numCache>
                <c:formatCode>#,##0.00\ "€"</c:formatCode>
                <c:ptCount val="9"/>
                <c:pt idx="0">
                  <c:v>11819179.23</c:v>
                </c:pt>
                <c:pt idx="1">
                  <c:v>2540556</c:v>
                </c:pt>
                <c:pt idx="3">
                  <c:v>30429043.32</c:v>
                </c:pt>
                <c:pt idx="5">
                  <c:v>7568138.3099999996</c:v>
                </c:pt>
                <c:pt idx="6">
                  <c:v>55057135.700000003</c:v>
                </c:pt>
                <c:pt idx="8">
                  <c:v>2770833.33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'17'!$D$3:$D$11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axId val="89929216"/>
        <c:axId val="89930752"/>
      </c:barChart>
      <c:catAx>
        <c:axId val="89929216"/>
        <c:scaling>
          <c:orientation val="minMax"/>
        </c:scaling>
        <c:axPos val="b"/>
        <c:tickLblPos val="nextTo"/>
        <c:crossAx val="89930752"/>
        <c:crosses val="autoZero"/>
        <c:auto val="1"/>
        <c:lblAlgn val="ctr"/>
        <c:lblOffset val="100"/>
      </c:catAx>
      <c:valAx>
        <c:axId val="89930752"/>
        <c:scaling>
          <c:orientation val="minMax"/>
        </c:scaling>
        <c:axPos val="l"/>
        <c:majorGridlines/>
        <c:numFmt formatCode="#,##0.00\ &quot;€&quot;" sourceLinked="1"/>
        <c:tickLblPos val="nextTo"/>
        <c:crossAx val="899292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('17'!$B$6,'17'!$B$8,'17'!$B$9)</c:f>
              <c:strCache>
                <c:ptCount val="3"/>
                <c:pt idx="0">
                  <c:v>Capítulo 4º Transferencias corrientes</c:v>
                </c:pt>
                <c:pt idx="1">
                  <c:v>Capítulo 6º Inversiones reales</c:v>
                </c:pt>
                <c:pt idx="2">
                  <c:v>Capítulo 7º Transferencias de capital</c:v>
                </c:pt>
              </c:strCache>
            </c:strRef>
          </c:cat>
          <c:val>
            <c:numRef>
              <c:f>('17'!$C$6,'17'!$C$8,'17'!$C$9)</c:f>
              <c:numCache>
                <c:formatCode>#,##0.00\ "€"</c:formatCode>
                <c:ptCount val="3"/>
                <c:pt idx="0">
                  <c:v>30429043.32</c:v>
                </c:pt>
                <c:pt idx="1">
                  <c:v>7568138.3099999996</c:v>
                </c:pt>
                <c:pt idx="2">
                  <c:v>55057135.700000003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('17'!$B$6,'17'!$B$8,'17'!$B$9)</c:f>
              <c:strCache>
                <c:ptCount val="3"/>
                <c:pt idx="0">
                  <c:v>Capítulo 4º Transferencias corrientes</c:v>
                </c:pt>
                <c:pt idx="1">
                  <c:v>Capítulo 6º Inversiones reales</c:v>
                </c:pt>
                <c:pt idx="2">
                  <c:v>Capítulo 7º Transferencias de capital</c:v>
                </c:pt>
              </c:strCache>
            </c:strRef>
          </c:cat>
          <c:val>
            <c:numRef>
              <c:f>('17'!$D$6,'17'!$D$8,'17'!$D$9)</c:f>
              <c:numCache>
                <c:formatCode>#,##0.00\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('17'!$B$6,'17'!$B$8,'17'!$B$9)</c:f>
              <c:strCache>
                <c:ptCount val="3"/>
                <c:pt idx="0">
                  <c:v>Capítulo 4º Transferencias corrientes</c:v>
                </c:pt>
                <c:pt idx="1">
                  <c:v>Capítulo 6º Inversiones reales</c:v>
                </c:pt>
                <c:pt idx="2">
                  <c:v>Capítulo 7º Transferencias de capital</c:v>
                </c:pt>
              </c:strCache>
            </c:strRef>
          </c:cat>
          <c:val>
            <c:numRef>
              <c:f>('17'!$F$6,'17'!$F$8,'17'!$F$9)</c:f>
              <c:numCache>
                <c:formatCode>#,##0.00\ "€"</c:formatCode>
                <c:ptCount val="3"/>
                <c:pt idx="0">
                  <c:v>4200000</c:v>
                </c:pt>
                <c:pt idx="1">
                  <c:v>300000</c:v>
                </c:pt>
                <c:pt idx="2">
                  <c:v>1950000</c:v>
                </c:pt>
              </c:numCache>
            </c:numRef>
          </c:val>
        </c:ser>
        <c:axId val="89976832"/>
        <c:axId val="89978368"/>
      </c:barChart>
      <c:catAx>
        <c:axId val="89976832"/>
        <c:scaling>
          <c:orientation val="minMax"/>
        </c:scaling>
        <c:axPos val="b"/>
        <c:tickLblPos val="nextTo"/>
        <c:crossAx val="89978368"/>
        <c:crosses val="autoZero"/>
        <c:auto val="1"/>
        <c:lblAlgn val="ctr"/>
        <c:lblOffset val="100"/>
      </c:catAx>
      <c:valAx>
        <c:axId val="89978368"/>
        <c:scaling>
          <c:orientation val="minMax"/>
        </c:scaling>
        <c:axPos val="l"/>
        <c:majorGridlines/>
        <c:numFmt formatCode="#,##0.00\ &quot;€&quot;" sourceLinked="1"/>
        <c:tickLblPos val="nextTo"/>
        <c:crossAx val="899768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('18'!$B$4,'18'!$B$6,'18'!$B$8,'18'!$B$9)</c:f>
              <c:strCache>
                <c:ptCount val="4"/>
                <c:pt idx="0">
                  <c:v>Capítulo 2º Gastos corrientes y servicios</c:v>
                </c:pt>
                <c:pt idx="1">
                  <c:v>Capítulo 4º Transferencias corrientes</c:v>
                </c:pt>
                <c:pt idx="2">
                  <c:v>Capítulo 6º Inversiones reales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('18'!$C$4,'18'!$C$6,'18'!$C$8,'18'!$C$9)</c:f>
              <c:numCache>
                <c:formatCode>#,##0.00\ "€"</c:formatCode>
                <c:ptCount val="4"/>
                <c:pt idx="0">
                  <c:v>65153037.770000003</c:v>
                </c:pt>
                <c:pt idx="1">
                  <c:v>311000449.31</c:v>
                </c:pt>
                <c:pt idx="2">
                  <c:v>19402661.43</c:v>
                </c:pt>
                <c:pt idx="3">
                  <c:v>2127601.75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('18'!$B$4,'18'!$B$6,'18'!$B$8,'18'!$B$9)</c:f>
              <c:strCache>
                <c:ptCount val="4"/>
                <c:pt idx="0">
                  <c:v>Capítulo 2º Gastos corrientes y servicios</c:v>
                </c:pt>
                <c:pt idx="1">
                  <c:v>Capítulo 4º Transferencias corrientes</c:v>
                </c:pt>
                <c:pt idx="2">
                  <c:v>Capítulo 6º Inversiones reales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('18'!$D$4,'18'!$D$6,'18'!$D$8,'18'!$D$9)</c:f>
              <c:numCache>
                <c:formatCode>#,##0.00\ "€"</c:formatCode>
                <c:ptCount val="4"/>
                <c:pt idx="0">
                  <c:v>0</c:v>
                </c:pt>
                <c:pt idx="1">
                  <c:v>32785000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('18'!$B$4,'18'!$B$6,'18'!$B$8,'18'!$B$9)</c:f>
              <c:strCache>
                <c:ptCount val="4"/>
                <c:pt idx="0">
                  <c:v>Capítulo 2º Gastos corrientes y servicios</c:v>
                </c:pt>
                <c:pt idx="1">
                  <c:v>Capítulo 4º Transferencias corrientes</c:v>
                </c:pt>
                <c:pt idx="2">
                  <c:v>Capítulo 6º Inversiones reales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('18'!$F$4,'18'!$F$6,'18'!$F$8,'18'!$F$9)</c:f>
              <c:numCache>
                <c:formatCode>#,##0.00\ "€"</c:formatCode>
                <c:ptCount val="4"/>
                <c:pt idx="0">
                  <c:v>4100000</c:v>
                </c:pt>
                <c:pt idx="1">
                  <c:v>9825000</c:v>
                </c:pt>
                <c:pt idx="2">
                  <c:v>12510000</c:v>
                </c:pt>
                <c:pt idx="3">
                  <c:v>6350000</c:v>
                </c:pt>
              </c:numCache>
            </c:numRef>
          </c:val>
        </c:ser>
        <c:axId val="90045056"/>
        <c:axId val="90055040"/>
      </c:barChart>
      <c:catAx>
        <c:axId val="90045056"/>
        <c:scaling>
          <c:orientation val="minMax"/>
        </c:scaling>
        <c:axPos val="b"/>
        <c:tickLblPos val="nextTo"/>
        <c:crossAx val="90055040"/>
        <c:crosses val="autoZero"/>
        <c:auto val="1"/>
        <c:lblAlgn val="ctr"/>
        <c:lblOffset val="100"/>
      </c:catAx>
      <c:valAx>
        <c:axId val="90055040"/>
        <c:scaling>
          <c:orientation val="minMax"/>
        </c:scaling>
        <c:axPos val="l"/>
        <c:majorGridlines/>
        <c:numFmt formatCode="#,##0.00\ &quot;€&quot;" sourceLinked="1"/>
        <c:tickLblPos val="nextTo"/>
        <c:crossAx val="900450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'18'!$B$4:$B$11</c:f>
              <c:strCache>
                <c:ptCount val="8"/>
                <c:pt idx="0">
                  <c:v>Capítulo 2º Gastos corrientes y servicios</c:v>
                </c:pt>
                <c:pt idx="1">
                  <c:v>Capítulo 3º Gastos financieros</c:v>
                </c:pt>
                <c:pt idx="2">
                  <c:v>Capítulo 4º Transferencias corrientes</c:v>
                </c:pt>
                <c:pt idx="3">
                  <c:v>Capítulo 5º Fondo de contingencia</c:v>
                </c:pt>
                <c:pt idx="4">
                  <c:v>Capítulo 6º Inversiones reales</c:v>
                </c:pt>
                <c:pt idx="5">
                  <c:v>Capítulo 7º Transferencias de capital</c:v>
                </c:pt>
                <c:pt idx="6">
                  <c:v>Capítulo 8º Activos financieros</c:v>
                </c:pt>
                <c:pt idx="7">
                  <c:v>Capítulo 9º Pasivos financieros</c:v>
                </c:pt>
              </c:strCache>
            </c:strRef>
          </c:cat>
          <c:val>
            <c:numRef>
              <c:f>'18'!$C$4:$C$11</c:f>
              <c:numCache>
                <c:formatCode>#,##0.00\ "€"</c:formatCode>
                <c:ptCount val="8"/>
                <c:pt idx="0">
                  <c:v>65153037.770000003</c:v>
                </c:pt>
                <c:pt idx="2">
                  <c:v>311000449.31</c:v>
                </c:pt>
                <c:pt idx="4">
                  <c:v>19402661.43</c:v>
                </c:pt>
                <c:pt idx="5">
                  <c:v>2127601.75</c:v>
                </c:pt>
                <c:pt idx="7">
                  <c:v>69289.25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'18'!$B$4:$B$11</c:f>
              <c:strCache>
                <c:ptCount val="8"/>
                <c:pt idx="0">
                  <c:v>Capítulo 2º Gastos corrientes y servicios</c:v>
                </c:pt>
                <c:pt idx="1">
                  <c:v>Capítulo 3º Gastos financieros</c:v>
                </c:pt>
                <c:pt idx="2">
                  <c:v>Capítulo 4º Transferencias corrientes</c:v>
                </c:pt>
                <c:pt idx="3">
                  <c:v>Capítulo 5º Fondo de contingencia</c:v>
                </c:pt>
                <c:pt idx="4">
                  <c:v>Capítulo 6º Inversiones reales</c:v>
                </c:pt>
                <c:pt idx="5">
                  <c:v>Capítulo 7º Transferencias de capital</c:v>
                </c:pt>
                <c:pt idx="6">
                  <c:v>Capítulo 8º Activos financieros</c:v>
                </c:pt>
                <c:pt idx="7">
                  <c:v>Capítulo 9º Pasivos financieros</c:v>
                </c:pt>
              </c:strCache>
            </c:strRef>
          </c:cat>
          <c:val>
            <c:numRef>
              <c:f>'18'!$D$4:$D$11</c:f>
              <c:numCache>
                <c:formatCode>#,##0.00\ "€"</c:formatCode>
                <c:ptCount val="8"/>
                <c:pt idx="0">
                  <c:v>0</c:v>
                </c:pt>
                <c:pt idx="2">
                  <c:v>32785000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'18'!$B$4:$B$11</c:f>
              <c:strCache>
                <c:ptCount val="8"/>
                <c:pt idx="0">
                  <c:v>Capítulo 2º Gastos corrientes y servicios</c:v>
                </c:pt>
                <c:pt idx="1">
                  <c:v>Capítulo 3º Gastos financieros</c:v>
                </c:pt>
                <c:pt idx="2">
                  <c:v>Capítulo 4º Transferencias corrientes</c:v>
                </c:pt>
                <c:pt idx="3">
                  <c:v>Capítulo 5º Fondo de contingencia</c:v>
                </c:pt>
                <c:pt idx="4">
                  <c:v>Capítulo 6º Inversiones reales</c:v>
                </c:pt>
                <c:pt idx="5">
                  <c:v>Capítulo 7º Transferencias de capital</c:v>
                </c:pt>
                <c:pt idx="6">
                  <c:v>Capítulo 8º Activos financieros</c:v>
                </c:pt>
                <c:pt idx="7">
                  <c:v>Capítulo 9º Pasivos financieros</c:v>
                </c:pt>
              </c:strCache>
            </c:strRef>
          </c:cat>
          <c:val>
            <c:numRef>
              <c:f>'18'!$F$4:$F$11</c:f>
              <c:numCache>
                <c:formatCode>General</c:formatCode>
                <c:ptCount val="8"/>
                <c:pt idx="0" formatCode="#,##0.00\ &quot;€&quot;">
                  <c:v>4100000</c:v>
                </c:pt>
                <c:pt idx="2" formatCode="#,##0.00\ &quot;€&quot;">
                  <c:v>9825000</c:v>
                </c:pt>
                <c:pt idx="4" formatCode="#,##0.00\ &quot;€&quot;">
                  <c:v>12510000</c:v>
                </c:pt>
                <c:pt idx="5" formatCode="#,##0.00\ &quot;€&quot;">
                  <c:v>6350000</c:v>
                </c:pt>
              </c:numCache>
            </c:numRef>
          </c:val>
        </c:ser>
        <c:axId val="90100864"/>
        <c:axId val="90102400"/>
      </c:barChart>
      <c:catAx>
        <c:axId val="90100864"/>
        <c:scaling>
          <c:orientation val="minMax"/>
        </c:scaling>
        <c:axPos val="b"/>
        <c:tickLblPos val="nextTo"/>
        <c:crossAx val="90102400"/>
        <c:crosses val="autoZero"/>
        <c:auto val="1"/>
        <c:lblAlgn val="ctr"/>
        <c:lblOffset val="100"/>
      </c:catAx>
      <c:valAx>
        <c:axId val="90102400"/>
        <c:scaling>
          <c:orientation val="minMax"/>
        </c:scaling>
        <c:axPos val="l"/>
        <c:majorGridlines/>
        <c:numFmt formatCode="#,##0.00\ &quot;€&quot;" sourceLinked="1"/>
        <c:tickLblPos val="nextTo"/>
        <c:crossAx val="901008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'26'!$C$3:$C$11</c:f>
              <c:numCache>
                <c:formatCode>#,##0.00\ "€"</c:formatCode>
                <c:ptCount val="9"/>
                <c:pt idx="1">
                  <c:v>2300000</c:v>
                </c:pt>
                <c:pt idx="3">
                  <c:v>5663143.6200000001</c:v>
                </c:pt>
                <c:pt idx="6">
                  <c:v>36837856.380000003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'26'!$D$3:$D$11</c:f>
              <c:numCache>
                <c:formatCode>#,##0.00\ "€"</c:formatCode>
                <c:ptCount val="9"/>
                <c:pt idx="1">
                  <c:v>0</c:v>
                </c:pt>
                <c:pt idx="3">
                  <c:v>0</c:v>
                </c:pt>
                <c:pt idx="6">
                  <c:v>0</c:v>
                </c:pt>
              </c:numCache>
            </c:numRef>
          </c:val>
        </c:ser>
        <c:axId val="90188800"/>
        <c:axId val="90252032"/>
      </c:barChart>
      <c:catAx>
        <c:axId val="90188800"/>
        <c:scaling>
          <c:orientation val="minMax"/>
        </c:scaling>
        <c:axPos val="b"/>
        <c:tickLblPos val="nextTo"/>
        <c:crossAx val="90252032"/>
        <c:crosses val="autoZero"/>
        <c:auto val="1"/>
        <c:lblAlgn val="ctr"/>
        <c:lblOffset val="100"/>
      </c:catAx>
      <c:valAx>
        <c:axId val="90252032"/>
        <c:scaling>
          <c:orientation val="minMax"/>
        </c:scaling>
        <c:axPos val="l"/>
        <c:majorGridlines/>
        <c:numFmt formatCode="#,##0.00\ &quot;€&quot;" sourceLinked="1"/>
        <c:tickLblPos val="nextTo"/>
        <c:crossAx val="901888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'30'!$C$3:$C$11</c:f>
              <c:numCache>
                <c:formatCode>#,##0.00\ "€"</c:formatCode>
                <c:ptCount val="9"/>
                <c:pt idx="0">
                  <c:v>1500000</c:v>
                </c:pt>
                <c:pt idx="2">
                  <c:v>169974628.69</c:v>
                </c:pt>
                <c:pt idx="4">
                  <c:v>20000000</c:v>
                </c:pt>
                <c:pt idx="6">
                  <c:v>3500000</c:v>
                </c:pt>
                <c:pt idx="7">
                  <c:v>9376500</c:v>
                </c:pt>
                <c:pt idx="8">
                  <c:v>247176190.16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'30'!$D$3:$D$11</c:f>
              <c:numCache>
                <c:formatCode>General</c:formatCode>
                <c:ptCount val="9"/>
                <c:pt idx="0" formatCode="#,##0.00\ &quot;€&quot;">
                  <c:v>0</c:v>
                </c:pt>
                <c:pt idx="2" formatCode="#,##0.00\ &quot;€&quot;">
                  <c:v>0</c:v>
                </c:pt>
                <c:pt idx="4" formatCode="#,##0.00\ &quot;€&quot;">
                  <c:v>19200000</c:v>
                </c:pt>
                <c:pt idx="6" formatCode="#,##0.00\ &quot;€&quot;">
                  <c:v>3000000</c:v>
                </c:pt>
                <c:pt idx="7" formatCode="#,##0.00\ &quot;€&quot;">
                  <c:v>7850000</c:v>
                </c:pt>
                <c:pt idx="8" formatCode="#,##0.00\ &quot;€&quot;">
                  <c:v>0</c:v>
                </c:pt>
              </c:numCache>
            </c:numRef>
          </c:val>
        </c:ser>
        <c:axId val="90289280"/>
        <c:axId val="90290816"/>
      </c:barChart>
      <c:catAx>
        <c:axId val="90289280"/>
        <c:scaling>
          <c:orientation val="minMax"/>
        </c:scaling>
        <c:axPos val="b"/>
        <c:tickLblPos val="nextTo"/>
        <c:crossAx val="90290816"/>
        <c:crosses val="autoZero"/>
        <c:auto val="1"/>
        <c:lblAlgn val="ctr"/>
        <c:lblOffset val="100"/>
      </c:catAx>
      <c:valAx>
        <c:axId val="90290816"/>
        <c:scaling>
          <c:orientation val="minMax"/>
        </c:scaling>
        <c:axPos val="l"/>
        <c:majorGridlines/>
        <c:numFmt formatCode="#,##0.00\ &quot;€&quot;" sourceLinked="1"/>
        <c:tickLblPos val="nextTo"/>
        <c:crossAx val="902892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('30'!$B$7,'30'!$B$9,'30'!$B$10)</c:f>
              <c:strCache>
                <c:ptCount val="3"/>
                <c:pt idx="0">
                  <c:v>Capítulo 5º Fondo de contingencia</c:v>
                </c:pt>
                <c:pt idx="1">
                  <c:v>Capítulo 7º Transferencias de capital</c:v>
                </c:pt>
                <c:pt idx="2">
                  <c:v>Capítulo 8º Activos financieros</c:v>
                </c:pt>
              </c:strCache>
            </c:strRef>
          </c:cat>
          <c:val>
            <c:numRef>
              <c:f>('30'!$C$7,'30'!$C$9,'30'!$C$10)</c:f>
              <c:numCache>
                <c:formatCode>#,##0.00\ "€"</c:formatCode>
                <c:ptCount val="3"/>
                <c:pt idx="0">
                  <c:v>20000000</c:v>
                </c:pt>
                <c:pt idx="1">
                  <c:v>3500000</c:v>
                </c:pt>
                <c:pt idx="2">
                  <c:v>9376500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('30'!$B$7,'30'!$B$9,'30'!$B$10)</c:f>
              <c:strCache>
                <c:ptCount val="3"/>
                <c:pt idx="0">
                  <c:v>Capítulo 5º Fondo de contingencia</c:v>
                </c:pt>
                <c:pt idx="1">
                  <c:v>Capítulo 7º Transferencias de capital</c:v>
                </c:pt>
                <c:pt idx="2">
                  <c:v>Capítulo 8º Activos financieros</c:v>
                </c:pt>
              </c:strCache>
            </c:strRef>
          </c:cat>
          <c:val>
            <c:numRef>
              <c:f>('30'!$D$7,'30'!$D$9,'30'!$D$10)</c:f>
              <c:numCache>
                <c:formatCode>#,##0.00\ "€"</c:formatCode>
                <c:ptCount val="3"/>
                <c:pt idx="0">
                  <c:v>19200000</c:v>
                </c:pt>
                <c:pt idx="1">
                  <c:v>3000000</c:v>
                </c:pt>
                <c:pt idx="2">
                  <c:v>7850000</c:v>
                </c:pt>
              </c:numCache>
            </c:numRef>
          </c:val>
        </c:ser>
        <c:axId val="90307200"/>
        <c:axId val="90317184"/>
      </c:barChart>
      <c:catAx>
        <c:axId val="90307200"/>
        <c:scaling>
          <c:orientation val="minMax"/>
        </c:scaling>
        <c:axPos val="b"/>
        <c:tickLblPos val="nextTo"/>
        <c:crossAx val="90317184"/>
        <c:crosses val="autoZero"/>
        <c:auto val="1"/>
        <c:lblAlgn val="ctr"/>
        <c:lblOffset val="100"/>
      </c:catAx>
      <c:valAx>
        <c:axId val="90317184"/>
        <c:scaling>
          <c:orientation val="minMax"/>
        </c:scaling>
        <c:axPos val="l"/>
        <c:majorGridlines/>
        <c:numFmt formatCode="#,##0.00\ &quot;€&quot;" sourceLinked="1"/>
        <c:tickLblPos val="nextTo"/>
        <c:crossAx val="903072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INAEM!$C$3:$C$11</c:f>
              <c:numCache>
                <c:formatCode>#,##0.00\ "€"</c:formatCode>
                <c:ptCount val="9"/>
                <c:pt idx="0">
                  <c:v>19802807.23</c:v>
                </c:pt>
                <c:pt idx="1">
                  <c:v>6914464.7300000004</c:v>
                </c:pt>
                <c:pt idx="3">
                  <c:v>97254243.069999993</c:v>
                </c:pt>
                <c:pt idx="5">
                  <c:v>567614.07999999996</c:v>
                </c:pt>
                <c:pt idx="6">
                  <c:v>440000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INAEM!$D$3:$D$11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5020000</c:v>
                </c:pt>
                <c:pt idx="5">
                  <c:v>0</c:v>
                </c:pt>
                <c:pt idx="6">
                  <c:v>40000</c:v>
                </c:pt>
              </c:numCache>
            </c:numRef>
          </c:val>
        </c:ser>
        <c:axId val="90678016"/>
        <c:axId val="90679552"/>
      </c:barChart>
      <c:catAx>
        <c:axId val="90678016"/>
        <c:scaling>
          <c:orientation val="minMax"/>
        </c:scaling>
        <c:axPos val="b"/>
        <c:tickLblPos val="nextTo"/>
        <c:crossAx val="90679552"/>
        <c:crosses val="autoZero"/>
        <c:auto val="1"/>
        <c:lblAlgn val="ctr"/>
        <c:lblOffset val="100"/>
      </c:catAx>
      <c:valAx>
        <c:axId val="90679552"/>
        <c:scaling>
          <c:orientation val="minMax"/>
        </c:scaling>
        <c:axPos val="l"/>
        <c:majorGridlines/>
        <c:numFmt formatCode="#,##0.00\ &quot;€&quot;" sourceLinked="1"/>
        <c:tickLblPos val="nextTo"/>
        <c:crossAx val="906780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PRESUPUESTO</c:v>
          </c:tx>
          <c:cat>
            <c:strRef>
              <c:f>TOTALES!$A$20:$A$28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TOTALES!$B$20:$B$28</c:f>
              <c:numCache>
                <c:formatCode>#,##0.00\ "€"</c:formatCode>
                <c:ptCount val="9"/>
                <c:pt idx="0">
                  <c:v>919414889.43000007</c:v>
                </c:pt>
                <c:pt idx="1">
                  <c:v>181947839.06999999</c:v>
                </c:pt>
                <c:pt idx="2">
                  <c:v>169975830.69</c:v>
                </c:pt>
                <c:pt idx="3">
                  <c:v>2985188179.1400003</c:v>
                </c:pt>
                <c:pt idx="4">
                  <c:v>20000000</c:v>
                </c:pt>
                <c:pt idx="5">
                  <c:v>150354585.32000002</c:v>
                </c:pt>
                <c:pt idx="6">
                  <c:v>465080197.88999993</c:v>
                </c:pt>
                <c:pt idx="7">
                  <c:v>9376500</c:v>
                </c:pt>
                <c:pt idx="8">
                  <c:v>250016312.74000001</c:v>
                </c:pt>
              </c:numCache>
            </c:numRef>
          </c:val>
        </c:ser>
        <c:ser>
          <c:idx val="1"/>
          <c:order val="1"/>
          <c:tx>
            <c:v>ENMIENDAS</c:v>
          </c:tx>
          <c:cat>
            <c:strRef>
              <c:f>TOTALES!$A$20:$A$28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TOTALES!$C$20:$C$28</c:f>
              <c:numCache>
                <c:formatCode>#,##0.00\ "€"</c:formatCode>
                <c:ptCount val="9"/>
                <c:pt idx="0">
                  <c:v>0</c:v>
                </c:pt>
                <c:pt idx="1">
                  <c:v>877500</c:v>
                </c:pt>
                <c:pt idx="2">
                  <c:v>0</c:v>
                </c:pt>
                <c:pt idx="3">
                  <c:v>37682146</c:v>
                </c:pt>
                <c:pt idx="4">
                  <c:v>19200000</c:v>
                </c:pt>
                <c:pt idx="5">
                  <c:v>1468714</c:v>
                </c:pt>
                <c:pt idx="6">
                  <c:v>34527355.140000001</c:v>
                </c:pt>
                <c:pt idx="7">
                  <c:v>7850000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TOTALES!$A$20:$A$28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TOTALES!$E$20:$E$28</c:f>
              <c:numCache>
                <c:formatCode>#,##0.00\ "€"</c:formatCode>
                <c:ptCount val="9"/>
                <c:pt idx="0">
                  <c:v>152500</c:v>
                </c:pt>
                <c:pt idx="1">
                  <c:v>4350000</c:v>
                </c:pt>
                <c:pt idx="2">
                  <c:v>0</c:v>
                </c:pt>
                <c:pt idx="3">
                  <c:v>23147733.140000001</c:v>
                </c:pt>
                <c:pt idx="4">
                  <c:v>0</c:v>
                </c:pt>
                <c:pt idx="5">
                  <c:v>17778714</c:v>
                </c:pt>
                <c:pt idx="6">
                  <c:v>56176768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hape val="box"/>
        <c:axId val="88835968"/>
        <c:axId val="88837504"/>
        <c:axId val="0"/>
      </c:bar3DChart>
      <c:catAx>
        <c:axId val="88835968"/>
        <c:scaling>
          <c:orientation val="minMax"/>
        </c:scaling>
        <c:axPos val="b"/>
        <c:tickLblPos val="nextTo"/>
        <c:crossAx val="88837504"/>
        <c:crosses val="autoZero"/>
        <c:auto val="1"/>
        <c:lblAlgn val="ctr"/>
        <c:lblOffset val="100"/>
      </c:catAx>
      <c:valAx>
        <c:axId val="88837504"/>
        <c:scaling>
          <c:orientation val="minMax"/>
        </c:scaling>
        <c:axPos val="l"/>
        <c:majorGridlines/>
        <c:numFmt formatCode="#,##0.00\ &quot;€&quot;" sourceLinked="1"/>
        <c:tickLblPos val="nextTo"/>
        <c:crossAx val="88835968"/>
        <c:crosses val="autoZero"/>
        <c:crossBetween val="between"/>
      </c:valAx>
    </c:plotArea>
    <c:legend>
      <c:legendPos val="r"/>
      <c:layout/>
    </c:legend>
    <c:plotVisOnly val="1"/>
  </c:chart>
  <c:printSettings>
    <c:headerFooter>
      <c:oddFooter>&amp;A&amp;DPágina &amp;P</c:oddFooter>
    </c:headerFooter>
    <c:pageMargins b="0.74803149606299324" l="0.70866141732283594" r="0.70866141732283594" t="0.74803149606299324" header="0.31496062992126089" footer="0.31496062992126089"/>
    <c:pageSetup paperSize="9"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(INAEM!$B$6,INAEM!$B$9)</c:f>
              <c:strCache>
                <c:ptCount val="2"/>
                <c:pt idx="0">
                  <c:v>Capítulo 4º Transferencias corrientes</c:v>
                </c:pt>
                <c:pt idx="1">
                  <c:v>Capítulo 7º Transferencias de capital</c:v>
                </c:pt>
              </c:strCache>
            </c:strRef>
          </c:cat>
          <c:val>
            <c:numRef>
              <c:f>(INAEM!$C$6,INAEM!$C$9)</c:f>
              <c:numCache>
                <c:formatCode>#,##0.00\ "€"</c:formatCode>
                <c:ptCount val="2"/>
                <c:pt idx="0">
                  <c:v>97254243.069999993</c:v>
                </c:pt>
                <c:pt idx="1">
                  <c:v>440000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(INAEM!$B$6,INAEM!$B$9)</c:f>
              <c:strCache>
                <c:ptCount val="2"/>
                <c:pt idx="0">
                  <c:v>Capítulo 4º Transferencias corrientes</c:v>
                </c:pt>
                <c:pt idx="1">
                  <c:v>Capítulo 7º Transferencias de capital</c:v>
                </c:pt>
              </c:strCache>
            </c:strRef>
          </c:cat>
          <c:val>
            <c:numRef>
              <c:f>(INAEM!$D$6,INAEM!$D$9)</c:f>
              <c:numCache>
                <c:formatCode>#,##0.00\ "€"</c:formatCode>
                <c:ptCount val="2"/>
                <c:pt idx="0">
                  <c:v>5020000</c:v>
                </c:pt>
                <c:pt idx="1">
                  <c:v>40000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(INAEM!$B$6,INAEM!$B$9)</c:f>
              <c:strCache>
                <c:ptCount val="2"/>
                <c:pt idx="0">
                  <c:v>Capítulo 4º Transferencias corrientes</c:v>
                </c:pt>
                <c:pt idx="1">
                  <c:v>Capítulo 7º Transferencias de capital</c:v>
                </c:pt>
              </c:strCache>
            </c:strRef>
          </c:cat>
          <c:val>
            <c:numRef>
              <c:f>(INAEM!$F$6,INAEM!$F$9)</c:f>
              <c:numCache>
                <c:formatCode>#,##0.00\ "€"</c:formatCode>
                <c:ptCount val="2"/>
                <c:pt idx="0">
                  <c:v>7120000</c:v>
                </c:pt>
                <c:pt idx="1">
                  <c:v>140000</c:v>
                </c:pt>
              </c:numCache>
            </c:numRef>
          </c:val>
        </c:ser>
        <c:axId val="90717184"/>
        <c:axId val="90727168"/>
      </c:barChart>
      <c:catAx>
        <c:axId val="90717184"/>
        <c:scaling>
          <c:orientation val="minMax"/>
        </c:scaling>
        <c:axPos val="b"/>
        <c:tickLblPos val="nextTo"/>
        <c:crossAx val="90727168"/>
        <c:crosses val="autoZero"/>
        <c:auto val="1"/>
        <c:lblAlgn val="ctr"/>
        <c:lblOffset val="100"/>
      </c:catAx>
      <c:valAx>
        <c:axId val="90727168"/>
        <c:scaling>
          <c:orientation val="minMax"/>
        </c:scaling>
        <c:axPos val="l"/>
        <c:majorGridlines/>
        <c:numFmt formatCode="#,##0.00\ &quot;€&quot;" sourceLinked="1"/>
        <c:tickLblPos val="nextTo"/>
        <c:crossAx val="907171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SAS!$C$3:$C$11</c:f>
              <c:numCache>
                <c:formatCode>#,##0.00\ "€"</c:formatCode>
                <c:ptCount val="9"/>
                <c:pt idx="0">
                  <c:v>968091032.86000001</c:v>
                </c:pt>
                <c:pt idx="1">
                  <c:v>400940000</c:v>
                </c:pt>
                <c:pt idx="3">
                  <c:v>330537706.70999998</c:v>
                </c:pt>
                <c:pt idx="5">
                  <c:v>24342247.75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SAS!$D$3:$D$11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4900000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</c:ser>
        <c:axId val="90768512"/>
        <c:axId val="90770048"/>
      </c:barChart>
      <c:catAx>
        <c:axId val="90768512"/>
        <c:scaling>
          <c:orientation val="minMax"/>
        </c:scaling>
        <c:axPos val="b"/>
        <c:tickLblPos val="nextTo"/>
        <c:crossAx val="90770048"/>
        <c:crosses val="autoZero"/>
        <c:auto val="1"/>
        <c:lblAlgn val="ctr"/>
        <c:lblOffset val="100"/>
      </c:catAx>
      <c:valAx>
        <c:axId val="90770048"/>
        <c:scaling>
          <c:orientation val="minMax"/>
        </c:scaling>
        <c:axPos val="l"/>
        <c:majorGridlines/>
        <c:numFmt formatCode="#,##0.00\ &quot;€&quot;" sourceLinked="1"/>
        <c:tickLblPos val="nextTo"/>
        <c:crossAx val="907685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(SAS!$B$6,SAS!$B$8)</c:f>
              <c:strCache>
                <c:ptCount val="2"/>
                <c:pt idx="0">
                  <c:v>Capítulo 4º Transferencias corrientes</c:v>
                </c:pt>
                <c:pt idx="1">
                  <c:v>Capítulo 6º Inversiones reales</c:v>
                </c:pt>
              </c:strCache>
            </c:strRef>
          </c:cat>
          <c:val>
            <c:numRef>
              <c:f>(SAS!$C$4,SAS!$C$8)</c:f>
              <c:numCache>
                <c:formatCode>#,##0.00\ "€"</c:formatCode>
                <c:ptCount val="2"/>
                <c:pt idx="0">
                  <c:v>400940000</c:v>
                </c:pt>
                <c:pt idx="1">
                  <c:v>24342247.75</c:v>
                </c:pt>
              </c:numCache>
            </c:numRef>
          </c:val>
        </c:ser>
        <c:ser>
          <c:idx val="1"/>
          <c:order val="1"/>
          <c:tx>
            <c:v>Enmiendas</c:v>
          </c:tx>
          <c:cat>
            <c:strRef>
              <c:f>(SAS!$B$6,SAS!$B$8)</c:f>
              <c:strCache>
                <c:ptCount val="2"/>
                <c:pt idx="0">
                  <c:v>Capítulo 4º Transferencias corrientes</c:v>
                </c:pt>
                <c:pt idx="1">
                  <c:v>Capítulo 6º Inversiones reales</c:v>
                </c:pt>
              </c:strCache>
            </c:strRef>
          </c:cat>
          <c:val>
            <c:numRef>
              <c:f>(SAS!$D$4,SAS!$D$8)</c:f>
              <c:numCache>
                <c:formatCode>#,##0.00\ "€"</c:formatCode>
                <c:ptCount val="2"/>
                <c:pt idx="0">
                  <c:v>4900000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(SAS!$B$6,SAS!$B$8)</c:f>
              <c:strCache>
                <c:ptCount val="2"/>
                <c:pt idx="0">
                  <c:v>Capítulo 4º Transferencias corrientes</c:v>
                </c:pt>
                <c:pt idx="1">
                  <c:v>Capítulo 6º Inversiones reales</c:v>
                </c:pt>
              </c:strCache>
            </c:strRef>
          </c:cat>
          <c:val>
            <c:numRef>
              <c:f>(SAS!$F$4,SAS!$F$8)</c:f>
              <c:numCache>
                <c:formatCode>#,##0.00\ "€"</c:formatCode>
                <c:ptCount val="2"/>
                <c:pt idx="1">
                  <c:v>4100000</c:v>
                </c:pt>
              </c:numCache>
            </c:numRef>
          </c:val>
        </c:ser>
        <c:axId val="90799488"/>
        <c:axId val="90801280"/>
      </c:barChart>
      <c:catAx>
        <c:axId val="90799488"/>
        <c:scaling>
          <c:orientation val="minMax"/>
        </c:scaling>
        <c:axPos val="b"/>
        <c:tickLblPos val="nextTo"/>
        <c:crossAx val="90801280"/>
        <c:crosses val="autoZero"/>
        <c:auto val="1"/>
        <c:lblAlgn val="ctr"/>
        <c:lblOffset val="100"/>
      </c:catAx>
      <c:valAx>
        <c:axId val="90801280"/>
        <c:scaling>
          <c:orientation val="minMax"/>
        </c:scaling>
        <c:axPos val="l"/>
        <c:majorGridlines/>
        <c:numFmt formatCode="#,##0.00\ &quot;€&quot;" sourceLinked="1"/>
        <c:tickLblPos val="nextTo"/>
        <c:crossAx val="90799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IASS!$C$3:$C$11</c:f>
              <c:numCache>
                <c:formatCode>#,##0.00\ "€"</c:formatCode>
                <c:ptCount val="9"/>
                <c:pt idx="0">
                  <c:v>80263843.189999998</c:v>
                </c:pt>
                <c:pt idx="1">
                  <c:v>96810000</c:v>
                </c:pt>
                <c:pt idx="3">
                  <c:v>149098000</c:v>
                </c:pt>
                <c:pt idx="5">
                  <c:v>550000</c:v>
                </c:pt>
                <c:pt idx="6">
                  <c:v>350000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IASS!$D$3:$D$11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6931046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axId val="90879488"/>
        <c:axId val="90881024"/>
      </c:barChart>
      <c:catAx>
        <c:axId val="90879488"/>
        <c:scaling>
          <c:orientation val="minMax"/>
        </c:scaling>
        <c:axPos val="b"/>
        <c:tickLblPos val="nextTo"/>
        <c:crossAx val="90881024"/>
        <c:crosses val="autoZero"/>
        <c:auto val="1"/>
        <c:lblAlgn val="ctr"/>
        <c:lblOffset val="100"/>
      </c:catAx>
      <c:valAx>
        <c:axId val="90881024"/>
        <c:scaling>
          <c:orientation val="minMax"/>
        </c:scaling>
        <c:axPos val="l"/>
        <c:majorGridlines/>
        <c:numFmt formatCode="#,##0.00\ &quot;€&quot;" sourceLinked="1"/>
        <c:tickLblPos val="nextTo"/>
        <c:crossAx val="90879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(IASS!$B$4,IASS!$B$6,IASS!$B$8,IASS!$B$9)</c:f>
              <c:strCache>
                <c:ptCount val="4"/>
                <c:pt idx="0">
                  <c:v>Capítulo 2º Gastos corrientes y servicios</c:v>
                </c:pt>
                <c:pt idx="1">
                  <c:v>Capítulo 4º Transferencias corrientes</c:v>
                </c:pt>
                <c:pt idx="2">
                  <c:v>Capítulo 6º Inversiones reales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(IASS!$C$4,IASS!$C$6,IASS!$C$8,IASS!$C$9)</c:f>
              <c:numCache>
                <c:formatCode>#,##0.00\ "€"</c:formatCode>
                <c:ptCount val="4"/>
                <c:pt idx="0">
                  <c:v>96810000</c:v>
                </c:pt>
                <c:pt idx="1">
                  <c:v>149098000</c:v>
                </c:pt>
                <c:pt idx="2">
                  <c:v>550000</c:v>
                </c:pt>
                <c:pt idx="3">
                  <c:v>350000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(IASS!$B$4,IASS!$B$6,IASS!$B$8,IASS!$B$9)</c:f>
              <c:strCache>
                <c:ptCount val="4"/>
                <c:pt idx="0">
                  <c:v>Capítulo 2º Gastos corrientes y servicios</c:v>
                </c:pt>
                <c:pt idx="1">
                  <c:v>Capítulo 4º Transferencias corrientes</c:v>
                </c:pt>
                <c:pt idx="2">
                  <c:v>Capítulo 6º Inversiones reales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IASS!$D$4:$D$9</c:f>
              <c:numCache>
                <c:formatCode>#,##0.00\ "€"</c:formatCode>
                <c:ptCount val="6"/>
                <c:pt idx="0">
                  <c:v>6931046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(IASS!$B$4,IASS!$B$6,IASS!$B$8,IASS!$B$9)</c:f>
              <c:strCache>
                <c:ptCount val="4"/>
                <c:pt idx="0">
                  <c:v>Capítulo 2º Gastos corrientes y servicios</c:v>
                </c:pt>
                <c:pt idx="1">
                  <c:v>Capítulo 4º Transferencias corrientes</c:v>
                </c:pt>
                <c:pt idx="2">
                  <c:v>Capítulo 6º Inversiones reales</c:v>
                </c:pt>
                <c:pt idx="3">
                  <c:v>Capítulo 7º Transferencias de capital</c:v>
                </c:pt>
              </c:strCache>
            </c:strRef>
          </c:cat>
          <c:val>
            <c:numRef>
              <c:f>(IASS!$F$4,IASS!$F$6,IASS!$F$8,IASS!$F$9)</c:f>
              <c:numCache>
                <c:formatCode>#,##0.00\ "€"</c:formatCode>
                <c:ptCount val="4"/>
                <c:pt idx="1">
                  <c:v>5025000</c:v>
                </c:pt>
                <c:pt idx="2">
                  <c:v>2306046</c:v>
                </c:pt>
                <c:pt idx="3">
                  <c:v>50000</c:v>
                </c:pt>
              </c:numCache>
            </c:numRef>
          </c:val>
        </c:ser>
        <c:axId val="89681920"/>
        <c:axId val="89683456"/>
      </c:barChart>
      <c:catAx>
        <c:axId val="89681920"/>
        <c:scaling>
          <c:orientation val="minMax"/>
        </c:scaling>
        <c:axPos val="b"/>
        <c:tickLblPos val="nextTo"/>
        <c:crossAx val="89683456"/>
        <c:crosses val="autoZero"/>
        <c:auto val="1"/>
        <c:lblAlgn val="ctr"/>
        <c:lblOffset val="100"/>
      </c:catAx>
      <c:valAx>
        <c:axId val="89683456"/>
        <c:scaling>
          <c:orientation val="minMax"/>
        </c:scaling>
        <c:axPos val="l"/>
        <c:majorGridlines/>
        <c:numFmt formatCode="#,##0.00\ &quot;€&quot;" sourceLinked="1"/>
        <c:tickLblPos val="nextTo"/>
        <c:crossAx val="896819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IAM!$C$3:$C$11</c:f>
              <c:numCache>
                <c:formatCode>#,##0.00\ "€"</c:formatCode>
                <c:ptCount val="9"/>
                <c:pt idx="0">
                  <c:v>951695.86</c:v>
                </c:pt>
                <c:pt idx="1">
                  <c:v>1392410.7</c:v>
                </c:pt>
                <c:pt idx="3">
                  <c:v>1118020.96</c:v>
                </c:pt>
                <c:pt idx="5">
                  <c:v>1000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IAM!$D$3:$D$11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</c:ser>
        <c:axId val="90445696"/>
        <c:axId val="90447232"/>
      </c:barChart>
      <c:catAx>
        <c:axId val="90445696"/>
        <c:scaling>
          <c:orientation val="minMax"/>
        </c:scaling>
        <c:axPos val="b"/>
        <c:tickLblPos val="nextTo"/>
        <c:crossAx val="90447232"/>
        <c:crosses val="autoZero"/>
        <c:auto val="1"/>
        <c:lblAlgn val="ctr"/>
        <c:lblOffset val="100"/>
      </c:catAx>
      <c:valAx>
        <c:axId val="90447232"/>
        <c:scaling>
          <c:orientation val="minMax"/>
        </c:scaling>
        <c:axPos val="l"/>
        <c:majorGridlines/>
        <c:numFmt formatCode="#,##0.00\ &quot;€&quot;" sourceLinked="1"/>
        <c:tickLblPos val="nextTo"/>
        <c:crossAx val="904456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IAM!$B$6</c:f>
              <c:strCache>
                <c:ptCount val="1"/>
                <c:pt idx="0">
                  <c:v>Capítulo 4º Transferencias corrientes</c:v>
                </c:pt>
              </c:strCache>
            </c:strRef>
          </c:cat>
          <c:val>
            <c:numRef>
              <c:f>IAM!$C$6</c:f>
              <c:numCache>
                <c:formatCode>#,##0.00\ "€"</c:formatCode>
                <c:ptCount val="1"/>
                <c:pt idx="0">
                  <c:v>1118020.96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IAM!$B$6</c:f>
              <c:strCache>
                <c:ptCount val="1"/>
                <c:pt idx="0">
                  <c:v>Capítulo 4º Transferencias corrientes</c:v>
                </c:pt>
              </c:strCache>
            </c:strRef>
          </c:cat>
          <c:val>
            <c:numRef>
              <c:f>IAM!$D$6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IAM!$B$6</c:f>
              <c:strCache>
                <c:ptCount val="1"/>
                <c:pt idx="0">
                  <c:v>Capítulo 4º Transferencias corrientes</c:v>
                </c:pt>
              </c:strCache>
            </c:strRef>
          </c:cat>
          <c:val>
            <c:numRef>
              <c:f>IAM!$F$6</c:f>
              <c:numCache>
                <c:formatCode>#,##0.00\ "€"</c:formatCode>
                <c:ptCount val="1"/>
                <c:pt idx="0">
                  <c:v>200000</c:v>
                </c:pt>
              </c:numCache>
            </c:numRef>
          </c:val>
        </c:ser>
        <c:axId val="90484736"/>
        <c:axId val="90486272"/>
      </c:barChart>
      <c:catAx>
        <c:axId val="90484736"/>
        <c:scaling>
          <c:orientation val="minMax"/>
        </c:scaling>
        <c:axPos val="b"/>
        <c:tickLblPos val="nextTo"/>
        <c:crossAx val="90486272"/>
        <c:crosses val="autoZero"/>
        <c:auto val="1"/>
        <c:lblAlgn val="ctr"/>
        <c:lblOffset val="100"/>
      </c:catAx>
      <c:valAx>
        <c:axId val="90486272"/>
        <c:scaling>
          <c:orientation val="minMax"/>
        </c:scaling>
        <c:axPos val="l"/>
        <c:majorGridlines/>
        <c:numFmt formatCode="#,##0.00\ &quot;€&quot;" sourceLinked="1"/>
        <c:tickLblPos val="nextTo"/>
        <c:crossAx val="904847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IAJ!$B$3:$B$11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IAJ!$C$3:$C$11</c:f>
              <c:numCache>
                <c:formatCode>#,##0.00\ "€"</c:formatCode>
                <c:ptCount val="9"/>
                <c:pt idx="0">
                  <c:v>4809933.09</c:v>
                </c:pt>
                <c:pt idx="1">
                  <c:v>2754279.99</c:v>
                </c:pt>
                <c:pt idx="3">
                  <c:v>443008.5</c:v>
                </c:pt>
                <c:pt idx="5">
                  <c:v>159231.41</c:v>
                </c:pt>
              </c:numCache>
            </c:numRef>
          </c:val>
        </c:ser>
        <c:ser>
          <c:idx val="1"/>
          <c:order val="1"/>
          <c:tx>
            <c:v>Enmiendas</c:v>
          </c:tx>
          <c:cat>
            <c:strRef>
              <c:f>IAJ!$B$3:$B$11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IAJ!$D$3:$D$11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IAJ!$B$3:$B$11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IAJ!$F$3:$F$11</c:f>
              <c:numCache>
                <c:formatCode>General</c:formatCode>
                <c:ptCount val="9"/>
                <c:pt idx="3" formatCode="#,##0.00\ &quot;€&quot;">
                  <c:v>150000</c:v>
                </c:pt>
              </c:numCache>
            </c:numRef>
          </c:val>
        </c:ser>
        <c:axId val="91028096"/>
        <c:axId val="91185536"/>
      </c:barChart>
      <c:catAx>
        <c:axId val="91028096"/>
        <c:scaling>
          <c:orientation val="minMax"/>
        </c:scaling>
        <c:axPos val="b"/>
        <c:tickLblPos val="nextTo"/>
        <c:crossAx val="91185536"/>
        <c:crosses val="autoZero"/>
        <c:auto val="1"/>
        <c:lblAlgn val="ctr"/>
        <c:lblOffset val="100"/>
      </c:catAx>
      <c:valAx>
        <c:axId val="91185536"/>
        <c:scaling>
          <c:orientation val="minMax"/>
        </c:scaling>
        <c:axPos val="l"/>
        <c:majorGridlines/>
        <c:numFmt formatCode="#,##0.00\ &quot;€&quot;" sourceLinked="1"/>
        <c:tickLblPos val="nextTo"/>
        <c:crossAx val="910280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IAJ!$B$6</c:f>
              <c:strCache>
                <c:ptCount val="1"/>
                <c:pt idx="0">
                  <c:v>Capítulo 4º Transferencias corrientes</c:v>
                </c:pt>
              </c:strCache>
            </c:strRef>
          </c:cat>
          <c:val>
            <c:numRef>
              <c:f>IAJ!$C$6</c:f>
              <c:numCache>
                <c:formatCode>#,##0.00\ "€"</c:formatCode>
                <c:ptCount val="1"/>
                <c:pt idx="0">
                  <c:v>443008.5</c:v>
                </c:pt>
              </c:numCache>
            </c:numRef>
          </c:val>
        </c:ser>
        <c:ser>
          <c:idx val="1"/>
          <c:order val="1"/>
          <c:tx>
            <c:v>Reducción</c:v>
          </c:tx>
          <c:cat>
            <c:strRef>
              <c:f>IAJ!$B$6</c:f>
              <c:strCache>
                <c:ptCount val="1"/>
                <c:pt idx="0">
                  <c:v>Capítulo 4º Transferencias corrientes</c:v>
                </c:pt>
              </c:strCache>
            </c:strRef>
          </c:cat>
          <c:val>
            <c:numRef>
              <c:f>IAJ!$D$6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Reordenación</c:v>
          </c:tx>
          <c:cat>
            <c:strRef>
              <c:f>IAJ!$B$6</c:f>
              <c:strCache>
                <c:ptCount val="1"/>
                <c:pt idx="0">
                  <c:v>Capítulo 4º Transferencias corrientes</c:v>
                </c:pt>
              </c:strCache>
            </c:strRef>
          </c:cat>
          <c:val>
            <c:numRef>
              <c:f>IAJ!$F$6</c:f>
              <c:numCache>
                <c:formatCode>#,##0.00\ "€"</c:formatCode>
                <c:ptCount val="1"/>
                <c:pt idx="0">
                  <c:v>150000</c:v>
                </c:pt>
              </c:numCache>
            </c:numRef>
          </c:val>
        </c:ser>
        <c:axId val="91206784"/>
        <c:axId val="91208320"/>
      </c:barChart>
      <c:catAx>
        <c:axId val="91206784"/>
        <c:scaling>
          <c:orientation val="minMax"/>
        </c:scaling>
        <c:axPos val="b"/>
        <c:tickLblPos val="nextTo"/>
        <c:crossAx val="91208320"/>
        <c:crosses val="autoZero"/>
        <c:auto val="1"/>
        <c:lblAlgn val="ctr"/>
        <c:lblOffset val="100"/>
      </c:catAx>
      <c:valAx>
        <c:axId val="91208320"/>
        <c:scaling>
          <c:orientation val="minMax"/>
        </c:scaling>
        <c:axPos val="l"/>
        <c:majorGridlines/>
        <c:numFmt formatCode="#,##0.00\ &quot;€&quot;" sourceLinked="1"/>
        <c:tickLblPos val="nextTo"/>
        <c:crossAx val="912067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AST!$C$3:$C$11</c:f>
              <c:numCache>
                <c:formatCode>#,##0.00\ "€"</c:formatCode>
                <c:ptCount val="9"/>
                <c:pt idx="0">
                  <c:v>3992890</c:v>
                </c:pt>
                <c:pt idx="1">
                  <c:v>607000</c:v>
                </c:pt>
                <c:pt idx="5">
                  <c:v>4650000</c:v>
                </c:pt>
                <c:pt idx="8">
                  <c:v>185430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AST!$D$3:$D$11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5">
                  <c:v>0</c:v>
                </c:pt>
                <c:pt idx="8">
                  <c:v>0</c:v>
                </c:pt>
              </c:numCache>
            </c:numRef>
          </c:val>
        </c:ser>
        <c:axId val="91286528"/>
        <c:axId val="91300608"/>
      </c:barChart>
      <c:catAx>
        <c:axId val="91286528"/>
        <c:scaling>
          <c:orientation val="minMax"/>
        </c:scaling>
        <c:axPos val="b"/>
        <c:tickLblPos val="nextTo"/>
        <c:crossAx val="91300608"/>
        <c:crosses val="autoZero"/>
        <c:auto val="1"/>
        <c:lblAlgn val="ctr"/>
        <c:lblOffset val="100"/>
      </c:catAx>
      <c:valAx>
        <c:axId val="91300608"/>
        <c:scaling>
          <c:orientation val="minMax"/>
        </c:scaling>
        <c:axPos val="l"/>
        <c:majorGridlines/>
        <c:numFmt formatCode="#,##0.00\ &quot;€&quot;" sourceLinked="1"/>
        <c:tickLblPos val="nextTo"/>
        <c:crossAx val="912865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autoTitleDeleted val="1"/>
    <c:plotArea>
      <c:layout/>
      <c:barChart>
        <c:barDir val="col"/>
        <c:grouping val="percentStacked"/>
        <c:ser>
          <c:idx val="0"/>
          <c:order val="0"/>
          <c:tx>
            <c:strRef>
              <c:f>TOTALES!$G$1</c:f>
              <c:strCache>
                <c:ptCount val="1"/>
                <c:pt idx="0">
                  <c:v>Presupuesto</c:v>
                </c:pt>
              </c:strCache>
            </c:strRef>
          </c:tx>
          <c:cat>
            <c:strRef>
              <c:f>TOTALES!$A$2:$A$16</c:f>
              <c:strCache>
                <c:ptCount val="15"/>
                <c:pt idx="0">
                  <c:v>01. Cortes de Aragón</c:v>
                </c:pt>
                <c:pt idx="1">
                  <c:v>02. Presidencia del Gobierno</c:v>
                </c:pt>
                <c:pt idx="2">
                  <c:v>03. Consejo Consultivo de Aragón</c:v>
                </c:pt>
                <c:pt idx="3">
                  <c:v>09. Consejo Económico y Social de Aragón</c:v>
                </c:pt>
                <c:pt idx="4">
                  <c:v>10. Presidencia y Justicia</c:v>
                </c:pt>
                <c:pt idx="5">
                  <c:v>11. Política Territorial e Interior</c:v>
                </c:pt>
                <c:pt idx="6">
                  <c:v>12. Hacienda y Administración Pública</c:v>
                </c:pt>
                <c:pt idx="7">
                  <c:v>13. Obras Públicas, Urbanismo, Vivienda y Transportes</c:v>
                </c:pt>
                <c:pt idx="8">
                  <c:v>14. Agricultura, Ganadería y Medio Ambiente</c:v>
                </c:pt>
                <c:pt idx="9">
                  <c:v>15. Economía y Empleo</c:v>
                </c:pt>
                <c:pt idx="10">
                  <c:v>16. Sanidad, Bienestar Social y Familia</c:v>
                </c:pt>
                <c:pt idx="11">
                  <c:v>17. Industria e Innovación</c:v>
                </c:pt>
                <c:pt idx="12">
                  <c:v>18. Educación, Universidad, Cultura y Deporte</c:v>
                </c:pt>
                <c:pt idx="13">
                  <c:v>26. A las Administraciones Comarcales</c:v>
                </c:pt>
                <c:pt idx="14">
                  <c:v>30. Diversos Departamentos</c:v>
                </c:pt>
              </c:strCache>
            </c:strRef>
          </c:cat>
          <c:val>
            <c:numRef>
              <c:f>TOTALES!$B$2:$B$16</c:f>
              <c:numCache>
                <c:formatCode>#,##0.00\ "€";[Red]\-#,##0.00\ "€"</c:formatCode>
                <c:ptCount val="15"/>
                <c:pt idx="0">
                  <c:v>24781188.859999999</c:v>
                </c:pt>
                <c:pt idx="1">
                  <c:v>3037392.2</c:v>
                </c:pt>
                <c:pt idx="2">
                  <c:v>334864.11</c:v>
                </c:pt>
                <c:pt idx="3">
                  <c:v>619952.99</c:v>
                </c:pt>
                <c:pt idx="4">
                  <c:v>138670733.22999999</c:v>
                </c:pt>
                <c:pt idx="5">
                  <c:v>45794618.109999999</c:v>
                </c:pt>
                <c:pt idx="6">
                  <c:v>60745555.630000003</c:v>
                </c:pt>
                <c:pt idx="7">
                  <c:v>141968114.06</c:v>
                </c:pt>
                <c:pt idx="8">
                  <c:v>809548625.29999995</c:v>
                </c:pt>
                <c:pt idx="9">
                  <c:v>142952557.91999999</c:v>
                </c:pt>
                <c:pt idx="10">
                  <c:v>2154360304.3699999</c:v>
                </c:pt>
                <c:pt idx="11">
                  <c:v>110184885.89</c:v>
                </c:pt>
                <c:pt idx="12">
                  <c:v>1022027222.76</c:v>
                </c:pt>
                <c:pt idx="13">
                  <c:v>44801000</c:v>
                </c:pt>
                <c:pt idx="14">
                  <c:v>451527318.85000002</c:v>
                </c:pt>
              </c:numCache>
            </c:numRef>
          </c:val>
        </c:ser>
        <c:ser>
          <c:idx val="1"/>
          <c:order val="1"/>
          <c:tx>
            <c:strRef>
              <c:f>TOTALES!$H$1</c:f>
              <c:strCache>
                <c:ptCount val="1"/>
                <c:pt idx="0">
                  <c:v>Diferencia</c:v>
                </c:pt>
              </c:strCache>
            </c:strRef>
          </c:tx>
          <c:cat>
            <c:strRef>
              <c:f>TOTALES!$A$2:$A$16</c:f>
              <c:strCache>
                <c:ptCount val="15"/>
                <c:pt idx="0">
                  <c:v>01. Cortes de Aragón</c:v>
                </c:pt>
                <c:pt idx="1">
                  <c:v>02. Presidencia del Gobierno</c:v>
                </c:pt>
                <c:pt idx="2">
                  <c:v>03. Consejo Consultivo de Aragón</c:v>
                </c:pt>
                <c:pt idx="3">
                  <c:v>09. Consejo Económico y Social de Aragón</c:v>
                </c:pt>
                <c:pt idx="4">
                  <c:v>10. Presidencia y Justicia</c:v>
                </c:pt>
                <c:pt idx="5">
                  <c:v>11. Política Territorial e Interior</c:v>
                </c:pt>
                <c:pt idx="6">
                  <c:v>12. Hacienda y Administración Pública</c:v>
                </c:pt>
                <c:pt idx="7">
                  <c:v>13. Obras Públicas, Urbanismo, Vivienda y Transportes</c:v>
                </c:pt>
                <c:pt idx="8">
                  <c:v>14. Agricultura, Ganadería y Medio Ambiente</c:v>
                </c:pt>
                <c:pt idx="9">
                  <c:v>15. Economía y Empleo</c:v>
                </c:pt>
                <c:pt idx="10">
                  <c:v>16. Sanidad, Bienestar Social y Familia</c:v>
                </c:pt>
                <c:pt idx="11">
                  <c:v>17. Industria e Innovación</c:v>
                </c:pt>
                <c:pt idx="12">
                  <c:v>18. Educación, Universidad, Cultura y Deporte</c:v>
                </c:pt>
                <c:pt idx="13">
                  <c:v>26. A las Administraciones Comarcales</c:v>
                </c:pt>
                <c:pt idx="14">
                  <c:v>30. Diversos Departamentos</c:v>
                </c:pt>
              </c:strCache>
            </c:strRef>
          </c:cat>
          <c:val>
            <c:numRef>
              <c:f>TOTALES!$H$2:$H$16</c:f>
              <c:numCache>
                <c:formatCode>#,##0.00\ "€";[Red]\-#,##0.00\ "€"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1030000</c:v>
                </c:pt>
                <c:pt idx="5">
                  <c:v>9270000</c:v>
                </c:pt>
                <c:pt idx="6">
                  <c:v>0</c:v>
                </c:pt>
                <c:pt idx="7">
                  <c:v>9900000</c:v>
                </c:pt>
                <c:pt idx="8">
                  <c:v>0</c:v>
                </c:pt>
                <c:pt idx="9">
                  <c:v>-7800000</c:v>
                </c:pt>
                <c:pt idx="10">
                  <c:v>11200000</c:v>
                </c:pt>
                <c:pt idx="11">
                  <c:v>6450000</c:v>
                </c:pt>
                <c:pt idx="12">
                  <c:v>0</c:v>
                </c:pt>
                <c:pt idx="13">
                  <c:v>0</c:v>
                </c:pt>
                <c:pt idx="14">
                  <c:v>-30050000</c:v>
                </c:pt>
              </c:numCache>
            </c:numRef>
          </c:val>
        </c:ser>
        <c:overlap val="100"/>
        <c:axId val="88866176"/>
        <c:axId val="88679552"/>
      </c:barChart>
      <c:catAx>
        <c:axId val="88866176"/>
        <c:scaling>
          <c:orientation val="minMax"/>
        </c:scaling>
        <c:axPos val="b"/>
        <c:tickLblPos val="low"/>
        <c:crossAx val="88679552"/>
        <c:crosses val="autoZero"/>
        <c:auto val="1"/>
        <c:lblAlgn val="ctr"/>
        <c:lblOffset val="100"/>
      </c:catAx>
      <c:valAx>
        <c:axId val="88679552"/>
        <c:scaling>
          <c:orientation val="minMax"/>
        </c:scaling>
        <c:axPos val="l"/>
        <c:majorGridlines/>
        <c:numFmt formatCode="0%" sourceLinked="1"/>
        <c:tickLblPos val="nextTo"/>
        <c:crossAx val="8886617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IAA!$C$3:$C$11</c:f>
              <c:numCache>
                <c:formatCode>#,##0.00\ "€"</c:formatCode>
                <c:ptCount val="9"/>
                <c:pt idx="0">
                  <c:v>2881392.28</c:v>
                </c:pt>
                <c:pt idx="1">
                  <c:v>46938351.189999998</c:v>
                </c:pt>
                <c:pt idx="2">
                  <c:v>500000</c:v>
                </c:pt>
                <c:pt idx="3">
                  <c:v>390000</c:v>
                </c:pt>
                <c:pt idx="5">
                  <c:v>3566249</c:v>
                </c:pt>
                <c:pt idx="6">
                  <c:v>4636023.93</c:v>
                </c:pt>
                <c:pt idx="8">
                  <c:v>3047673.3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IAA!$D$3:$D$11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axId val="91325568"/>
        <c:axId val="91327104"/>
      </c:barChart>
      <c:catAx>
        <c:axId val="91325568"/>
        <c:scaling>
          <c:orientation val="minMax"/>
        </c:scaling>
        <c:axPos val="b"/>
        <c:tickLblPos val="nextTo"/>
        <c:crossAx val="91327104"/>
        <c:crosses val="autoZero"/>
        <c:auto val="1"/>
        <c:lblAlgn val="ctr"/>
        <c:lblOffset val="100"/>
      </c:catAx>
      <c:valAx>
        <c:axId val="91327104"/>
        <c:scaling>
          <c:orientation val="minMax"/>
        </c:scaling>
        <c:axPos val="l"/>
        <c:majorGridlines/>
        <c:numFmt formatCode="#,##0.00\ &quot;€&quot;" sourceLinked="1"/>
        <c:tickLblPos val="nextTo"/>
        <c:crossAx val="913255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IACS!$C$3:$C$11</c:f>
              <c:numCache>
                <c:formatCode>#,##0.00\ "€"</c:formatCode>
                <c:ptCount val="9"/>
                <c:pt idx="0">
                  <c:v>6268985.8200000003</c:v>
                </c:pt>
                <c:pt idx="1">
                  <c:v>2698922.83</c:v>
                </c:pt>
                <c:pt idx="3">
                  <c:v>890000</c:v>
                </c:pt>
                <c:pt idx="5">
                  <c:v>3397064.18</c:v>
                </c:pt>
                <c:pt idx="8">
                  <c:v>230636.03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IACS!$D$3:$D$11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8">
                  <c:v>0</c:v>
                </c:pt>
              </c:numCache>
            </c:numRef>
          </c:val>
        </c:ser>
        <c:axId val="91401216"/>
        <c:axId val="91407104"/>
      </c:barChart>
      <c:catAx>
        <c:axId val="91401216"/>
        <c:scaling>
          <c:orientation val="minMax"/>
        </c:scaling>
        <c:axPos val="b"/>
        <c:tickLblPos val="nextTo"/>
        <c:crossAx val="91407104"/>
        <c:crosses val="autoZero"/>
        <c:auto val="1"/>
        <c:lblAlgn val="ctr"/>
        <c:lblOffset val="100"/>
      </c:catAx>
      <c:valAx>
        <c:axId val="91407104"/>
        <c:scaling>
          <c:orientation val="minMax"/>
        </c:scaling>
        <c:axPos val="l"/>
        <c:majorGridlines/>
        <c:numFmt formatCode="#,##0.00\ &quot;€&quot;" sourceLinked="1"/>
        <c:tickLblPos val="nextTo"/>
        <c:crossAx val="914012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CITA!$C$3:$C$11</c:f>
              <c:numCache>
                <c:formatCode>#,##0.00\ "€"</c:formatCode>
                <c:ptCount val="9"/>
                <c:pt idx="0">
                  <c:v>7288265</c:v>
                </c:pt>
                <c:pt idx="1">
                  <c:v>1264150</c:v>
                </c:pt>
                <c:pt idx="3">
                  <c:v>24763</c:v>
                </c:pt>
                <c:pt idx="5">
                  <c:v>3272995</c:v>
                </c:pt>
                <c:pt idx="8">
                  <c:v>64716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CITA!$D$3:$D$11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8">
                  <c:v>0</c:v>
                </c:pt>
              </c:numCache>
            </c:numRef>
          </c:val>
        </c:ser>
        <c:axId val="91477504"/>
        <c:axId val="91479040"/>
      </c:barChart>
      <c:catAx>
        <c:axId val="91477504"/>
        <c:scaling>
          <c:orientation val="minMax"/>
        </c:scaling>
        <c:axPos val="b"/>
        <c:tickLblPos val="nextTo"/>
        <c:crossAx val="91479040"/>
        <c:crosses val="autoZero"/>
        <c:auto val="1"/>
        <c:lblAlgn val="ctr"/>
        <c:lblOffset val="100"/>
      </c:catAx>
      <c:valAx>
        <c:axId val="91479040"/>
        <c:scaling>
          <c:orientation val="minMax"/>
        </c:scaling>
        <c:axPos val="l"/>
        <c:majorGridlines/>
        <c:numFmt formatCode="#,##0.00\ &quot;€&quot;" sourceLinked="1"/>
        <c:tickLblPos val="nextTo"/>
        <c:crossAx val="914775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INAGA!$C$3:$C$11</c:f>
              <c:numCache>
                <c:formatCode>#,##0.00\ "€"</c:formatCode>
                <c:ptCount val="9"/>
                <c:pt idx="0">
                  <c:v>2949440.3</c:v>
                </c:pt>
                <c:pt idx="1">
                  <c:v>2614836.73</c:v>
                </c:pt>
                <c:pt idx="5">
                  <c:v>437600.6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INAGA!$D$3:$D$11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5">
                  <c:v>0</c:v>
                </c:pt>
              </c:numCache>
            </c:numRef>
          </c:val>
        </c:ser>
        <c:axId val="90430848"/>
        <c:axId val="91337856"/>
      </c:barChart>
      <c:catAx>
        <c:axId val="90430848"/>
        <c:scaling>
          <c:orientation val="minMax"/>
        </c:scaling>
        <c:axPos val="b"/>
        <c:tickLblPos val="nextTo"/>
        <c:crossAx val="91337856"/>
        <c:crosses val="autoZero"/>
        <c:auto val="1"/>
        <c:lblAlgn val="ctr"/>
        <c:lblOffset val="100"/>
      </c:catAx>
      <c:valAx>
        <c:axId val="91337856"/>
        <c:scaling>
          <c:orientation val="minMax"/>
        </c:scaling>
        <c:axPos val="l"/>
        <c:majorGridlines/>
        <c:numFmt formatCode="#,##0.00\ &quot;€&quot;" sourceLinked="1"/>
        <c:tickLblPos val="nextTo"/>
        <c:crossAx val="904308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BST!$C$3:$C$11</c:f>
              <c:numCache>
                <c:formatCode>#,##0.00\ "€"</c:formatCode>
                <c:ptCount val="9"/>
                <c:pt idx="0">
                  <c:v>2534000</c:v>
                </c:pt>
                <c:pt idx="1">
                  <c:v>7501600</c:v>
                </c:pt>
                <c:pt idx="3">
                  <c:v>260800</c:v>
                </c:pt>
                <c:pt idx="5">
                  <c:v>71000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BST!$D$3:$D$11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</c:ser>
        <c:axId val="91158016"/>
        <c:axId val="91159552"/>
      </c:barChart>
      <c:catAx>
        <c:axId val="91158016"/>
        <c:scaling>
          <c:orientation val="minMax"/>
        </c:scaling>
        <c:axPos val="b"/>
        <c:tickLblPos val="nextTo"/>
        <c:crossAx val="91159552"/>
        <c:crosses val="autoZero"/>
        <c:auto val="1"/>
        <c:lblAlgn val="ctr"/>
        <c:lblOffset val="100"/>
      </c:catAx>
      <c:valAx>
        <c:axId val="91159552"/>
        <c:scaling>
          <c:orientation val="minMax"/>
        </c:scaling>
        <c:axPos val="l"/>
        <c:majorGridlines/>
        <c:numFmt formatCode="#,##0.00\ &quot;€&quot;" sourceLinked="1"/>
        <c:tickLblPos val="nextTo"/>
        <c:crossAx val="911580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ACPU!$C$3:$C$11</c:f>
              <c:numCache>
                <c:formatCode>#,##0.00\ "€"</c:formatCode>
                <c:ptCount val="9"/>
                <c:pt idx="0">
                  <c:v>344231.67</c:v>
                </c:pt>
                <c:pt idx="1">
                  <c:v>72629.33</c:v>
                </c:pt>
                <c:pt idx="5">
                  <c:v>4664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ACPU!$D$3:$D$11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5">
                  <c:v>0</c:v>
                </c:pt>
              </c:numCache>
            </c:numRef>
          </c:val>
        </c:ser>
        <c:axId val="91499904"/>
        <c:axId val="91513984"/>
      </c:barChart>
      <c:catAx>
        <c:axId val="91499904"/>
        <c:scaling>
          <c:orientation val="minMax"/>
        </c:scaling>
        <c:axPos val="b"/>
        <c:tickLblPos val="nextTo"/>
        <c:crossAx val="91513984"/>
        <c:crosses val="autoZero"/>
        <c:auto val="1"/>
        <c:lblAlgn val="ctr"/>
        <c:lblOffset val="100"/>
      </c:catAx>
      <c:valAx>
        <c:axId val="91513984"/>
        <c:scaling>
          <c:orientation val="minMax"/>
        </c:scaling>
        <c:axPos val="l"/>
        <c:majorGridlines/>
        <c:numFmt formatCode="#,##0.00\ &quot;€&quot;" sourceLinked="1"/>
        <c:tickLblPos val="nextTo"/>
        <c:crossAx val="914999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'01'!$C$3:$C$11</c:f>
              <c:numCache>
                <c:formatCode>#,##0.00\ "€"</c:formatCode>
                <c:ptCount val="9"/>
                <c:pt idx="0">
                  <c:v>13080790.85</c:v>
                </c:pt>
                <c:pt idx="1">
                  <c:v>8198725.6299999999</c:v>
                </c:pt>
                <c:pt idx="2">
                  <c:v>1202</c:v>
                </c:pt>
                <c:pt idx="3">
                  <c:v>3450470.38</c:v>
                </c:pt>
                <c:pt idx="5">
                  <c:v>50000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'01'!$D$3:$D$11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</c:ser>
        <c:axId val="88724992"/>
        <c:axId val="88726528"/>
      </c:barChart>
      <c:catAx>
        <c:axId val="88724992"/>
        <c:scaling>
          <c:orientation val="minMax"/>
        </c:scaling>
        <c:axPos val="b"/>
        <c:tickLblPos val="nextTo"/>
        <c:crossAx val="88726528"/>
        <c:crosses val="autoZero"/>
        <c:auto val="1"/>
        <c:lblAlgn val="ctr"/>
        <c:lblOffset val="100"/>
      </c:catAx>
      <c:valAx>
        <c:axId val="88726528"/>
        <c:scaling>
          <c:orientation val="minMax"/>
        </c:scaling>
        <c:axPos val="l"/>
        <c:majorGridlines/>
        <c:numFmt formatCode="#,##0.00\ &quot;€&quot;" sourceLinked="1"/>
        <c:tickLblPos val="nextTo"/>
        <c:crossAx val="887249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'02'!$C$3:$C$11</c:f>
              <c:numCache>
                <c:formatCode>#,##0.00\ "€"</c:formatCode>
                <c:ptCount val="9"/>
                <c:pt idx="0">
                  <c:v>1535392.2</c:v>
                </c:pt>
                <c:pt idx="1">
                  <c:v>1366000</c:v>
                </c:pt>
                <c:pt idx="3">
                  <c:v>86000</c:v>
                </c:pt>
                <c:pt idx="5">
                  <c:v>50000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'02'!$D$3:$D$11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</c:ser>
        <c:axId val="88788352"/>
        <c:axId val="88884352"/>
      </c:barChart>
      <c:catAx>
        <c:axId val="88788352"/>
        <c:scaling>
          <c:orientation val="minMax"/>
        </c:scaling>
        <c:axPos val="b"/>
        <c:tickLblPos val="nextTo"/>
        <c:crossAx val="88884352"/>
        <c:crosses val="autoZero"/>
        <c:auto val="1"/>
        <c:lblAlgn val="ctr"/>
        <c:lblOffset val="100"/>
      </c:catAx>
      <c:valAx>
        <c:axId val="88884352"/>
        <c:scaling>
          <c:orientation val="minMax"/>
        </c:scaling>
        <c:axPos val="l"/>
        <c:majorGridlines/>
        <c:numFmt formatCode="#,##0.00\ &quot;€&quot;" sourceLinked="1"/>
        <c:tickLblPos val="nextTo"/>
        <c:crossAx val="887883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'03'!$C$3:$C$11</c:f>
              <c:numCache>
                <c:formatCode>#,##0.00\ "€"</c:formatCode>
                <c:ptCount val="9"/>
                <c:pt idx="0">
                  <c:v>128865.11</c:v>
                </c:pt>
                <c:pt idx="1">
                  <c:v>205999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'03'!$D$3:$D$11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88941696"/>
        <c:axId val="88943232"/>
      </c:barChart>
      <c:catAx>
        <c:axId val="88941696"/>
        <c:scaling>
          <c:orientation val="minMax"/>
        </c:scaling>
        <c:axPos val="b"/>
        <c:tickLblPos val="nextTo"/>
        <c:crossAx val="88943232"/>
        <c:crosses val="autoZero"/>
        <c:auto val="1"/>
        <c:lblAlgn val="ctr"/>
        <c:lblOffset val="100"/>
      </c:catAx>
      <c:valAx>
        <c:axId val="88943232"/>
        <c:scaling>
          <c:orientation val="minMax"/>
        </c:scaling>
        <c:axPos val="l"/>
        <c:majorGridlines/>
        <c:numFmt formatCode="#,##0.00\ &quot;€&quot;" sourceLinked="1"/>
        <c:tickLblPos val="nextTo"/>
        <c:crossAx val="889416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val>
            <c:numRef>
              <c:f>'09'!$C$3:$C$11</c:f>
              <c:numCache>
                <c:formatCode>#,##0.00\ "€"</c:formatCode>
                <c:ptCount val="9"/>
                <c:pt idx="0">
                  <c:v>362952.99</c:v>
                </c:pt>
                <c:pt idx="1">
                  <c:v>206535</c:v>
                </c:pt>
                <c:pt idx="3">
                  <c:v>49809</c:v>
                </c:pt>
                <c:pt idx="5">
                  <c:v>656</c:v>
                </c:pt>
              </c:numCache>
            </c:numRef>
          </c:val>
        </c:ser>
        <c:ser>
          <c:idx val="1"/>
          <c:order val="1"/>
          <c:tx>
            <c:v>Enmiendas</c:v>
          </c:tx>
          <c:val>
            <c:numRef>
              <c:f>'09'!$D$3:$D$11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</c:ser>
        <c:axId val="88996864"/>
        <c:axId val="89002752"/>
      </c:barChart>
      <c:catAx>
        <c:axId val="88996864"/>
        <c:scaling>
          <c:orientation val="minMax"/>
        </c:scaling>
        <c:axPos val="b"/>
        <c:tickLblPos val="nextTo"/>
        <c:crossAx val="89002752"/>
        <c:crosses val="autoZero"/>
        <c:auto val="1"/>
        <c:lblAlgn val="ctr"/>
        <c:lblOffset val="100"/>
      </c:catAx>
      <c:valAx>
        <c:axId val="89002752"/>
        <c:scaling>
          <c:orientation val="minMax"/>
        </c:scaling>
        <c:axPos val="l"/>
        <c:majorGridlines/>
        <c:numFmt formatCode="#,##0.00\ &quot;€&quot;" sourceLinked="1"/>
        <c:tickLblPos val="nextTo"/>
        <c:crossAx val="889968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Presupuesto</c:v>
          </c:tx>
          <c:cat>
            <c:strRef>
              <c:f>'10'!$B$3:$B$11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'10'!$C$3:$C$11</c:f>
              <c:numCache>
                <c:formatCode>#,##0.00\ "€"</c:formatCode>
                <c:ptCount val="9"/>
                <c:pt idx="0">
                  <c:v>52536753.840000004</c:v>
                </c:pt>
                <c:pt idx="1">
                  <c:v>16576960.119999999</c:v>
                </c:pt>
                <c:pt idx="3">
                  <c:v>54814034.579999998</c:v>
                </c:pt>
                <c:pt idx="5">
                  <c:v>8974137.6899999995</c:v>
                </c:pt>
                <c:pt idx="6">
                  <c:v>5768847</c:v>
                </c:pt>
              </c:numCache>
            </c:numRef>
          </c:val>
        </c:ser>
        <c:ser>
          <c:idx val="1"/>
          <c:order val="1"/>
          <c:tx>
            <c:v>Enmiendas</c:v>
          </c:tx>
          <c:cat>
            <c:strRef>
              <c:f>'10'!$B$3:$B$11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'10'!$D$3:$D$11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3">
                  <c:v>1616768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v>Reordenar</c:v>
          </c:tx>
          <c:cat>
            <c:strRef>
              <c:f>'10'!$B$3:$B$11</c:f>
              <c:strCache>
                <c:ptCount val="9"/>
                <c:pt idx="0">
                  <c:v>Capítulo 1º Gastos de personal</c:v>
                </c:pt>
                <c:pt idx="1">
                  <c:v>Capítulo 2º Gastos corrientes y servicios</c:v>
                </c:pt>
                <c:pt idx="2">
                  <c:v>Capítulo 3º Gastos financieros</c:v>
                </c:pt>
                <c:pt idx="3">
                  <c:v>Capítulo 4º Transferencias corrientes</c:v>
                </c:pt>
                <c:pt idx="4">
                  <c:v>Capítulo 5º Fondo de contingencia</c:v>
                </c:pt>
                <c:pt idx="5">
                  <c:v>Capítulo 6º Inversiones reales</c:v>
                </c:pt>
                <c:pt idx="6">
                  <c:v>Capítulo 7º Transferencias de capital</c:v>
                </c:pt>
                <c:pt idx="7">
                  <c:v>Capítulo 8º Activos financieros</c:v>
                </c:pt>
                <c:pt idx="8">
                  <c:v>Capítulo 9º Pasivos financieros</c:v>
                </c:pt>
              </c:strCache>
            </c:strRef>
          </c:cat>
          <c:val>
            <c:numRef>
              <c:f>'10'!$F$3:$F$11</c:f>
              <c:numCache>
                <c:formatCode>General</c:formatCode>
                <c:ptCount val="9"/>
                <c:pt idx="3" formatCode="#,##0.00\ &quot;€&quot;">
                  <c:v>340000</c:v>
                </c:pt>
                <c:pt idx="6" formatCode="#,##0.00\ &quot;€&quot;">
                  <c:v>2306768</c:v>
                </c:pt>
              </c:numCache>
            </c:numRef>
          </c:val>
        </c:ser>
        <c:axId val="89270144"/>
        <c:axId val="89271680"/>
      </c:barChart>
      <c:catAx>
        <c:axId val="89270144"/>
        <c:scaling>
          <c:orientation val="minMax"/>
        </c:scaling>
        <c:axPos val="b"/>
        <c:tickLblPos val="nextTo"/>
        <c:crossAx val="89271680"/>
        <c:crosses val="autoZero"/>
        <c:auto val="1"/>
        <c:lblAlgn val="ctr"/>
        <c:lblOffset val="100"/>
      </c:catAx>
      <c:valAx>
        <c:axId val="89271680"/>
        <c:scaling>
          <c:orientation val="minMax"/>
        </c:scaling>
        <c:axPos val="l"/>
        <c:majorGridlines/>
        <c:numFmt formatCode="#,##0.00\ &quot;€&quot;" sourceLinked="1"/>
        <c:tickLblPos val="nextTo"/>
        <c:crossAx val="892701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10</xdr:col>
      <xdr:colOff>533399</xdr:colOff>
      <xdr:row>31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33</xdr:row>
      <xdr:rowOff>85725</xdr:rowOff>
    </xdr:from>
    <xdr:to>
      <xdr:col>10</xdr:col>
      <xdr:colOff>561974</xdr:colOff>
      <xdr:row>65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180976</xdr:colOff>
      <xdr:row>2</xdr:row>
      <xdr:rowOff>123826</xdr:rowOff>
    </xdr:from>
    <xdr:to>
      <xdr:col>20</xdr:col>
      <xdr:colOff>200025</xdr:colOff>
      <xdr:row>25</xdr:row>
      <xdr:rowOff>180976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238125</xdr:colOff>
      <xdr:row>33</xdr:row>
      <xdr:rowOff>28575</xdr:rowOff>
    </xdr:from>
    <xdr:to>
      <xdr:col>20</xdr:col>
      <xdr:colOff>247650</xdr:colOff>
      <xdr:row>60</xdr:row>
      <xdr:rowOff>152400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0</xdr:rowOff>
    </xdr:from>
    <xdr:to>
      <xdr:col>3</xdr:col>
      <xdr:colOff>1009650</xdr:colOff>
      <xdr:row>47</xdr:row>
      <xdr:rowOff>123826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48</xdr:row>
      <xdr:rowOff>28575</xdr:rowOff>
    </xdr:from>
    <xdr:to>
      <xdr:col>5</xdr:col>
      <xdr:colOff>1152525</xdr:colOff>
      <xdr:row>66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106</xdr:row>
      <xdr:rowOff>152400</xdr:rowOff>
    </xdr:from>
    <xdr:to>
      <xdr:col>6</xdr:col>
      <xdr:colOff>371475</xdr:colOff>
      <xdr:row>128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66</xdr:row>
      <xdr:rowOff>171449</xdr:rowOff>
    </xdr:from>
    <xdr:to>
      <xdr:col>6</xdr:col>
      <xdr:colOff>381000</xdr:colOff>
      <xdr:row>94</xdr:row>
      <xdr:rowOff>66674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47</xdr:row>
      <xdr:rowOff>133349</xdr:rowOff>
    </xdr:from>
    <xdr:to>
      <xdr:col>6</xdr:col>
      <xdr:colOff>19050</xdr:colOff>
      <xdr:row>65</xdr:row>
      <xdr:rowOff>47624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6</xdr:col>
      <xdr:colOff>38100</xdr:colOff>
      <xdr:row>97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73</xdr:row>
      <xdr:rowOff>133349</xdr:rowOff>
    </xdr:from>
    <xdr:to>
      <xdr:col>6</xdr:col>
      <xdr:colOff>371475</xdr:colOff>
      <xdr:row>97</xdr:row>
      <xdr:rowOff>66674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100</xdr:row>
      <xdr:rowOff>0</xdr:rowOff>
    </xdr:from>
    <xdr:to>
      <xdr:col>6</xdr:col>
      <xdr:colOff>390525</xdr:colOff>
      <xdr:row>123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135</xdr:row>
      <xdr:rowOff>28575</xdr:rowOff>
    </xdr:from>
    <xdr:to>
      <xdr:col>6</xdr:col>
      <xdr:colOff>228600</xdr:colOff>
      <xdr:row>164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19049</xdr:colOff>
      <xdr:row>102</xdr:row>
      <xdr:rowOff>9525</xdr:rowOff>
    </xdr:from>
    <xdr:to>
      <xdr:col>6</xdr:col>
      <xdr:colOff>361949</xdr:colOff>
      <xdr:row>127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27</xdr:row>
      <xdr:rowOff>28575</xdr:rowOff>
    </xdr:from>
    <xdr:to>
      <xdr:col>3</xdr:col>
      <xdr:colOff>200025</xdr:colOff>
      <xdr:row>41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84</xdr:row>
      <xdr:rowOff>95250</xdr:rowOff>
    </xdr:from>
    <xdr:to>
      <xdr:col>6</xdr:col>
      <xdr:colOff>600075</xdr:colOff>
      <xdr:row>97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102</xdr:row>
      <xdr:rowOff>0</xdr:rowOff>
    </xdr:from>
    <xdr:to>
      <xdr:col>6</xdr:col>
      <xdr:colOff>419100</xdr:colOff>
      <xdr:row>130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49</xdr:row>
      <xdr:rowOff>76200</xdr:rowOff>
    </xdr:from>
    <xdr:to>
      <xdr:col>6</xdr:col>
      <xdr:colOff>371475</xdr:colOff>
      <xdr:row>64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68</xdr:row>
      <xdr:rowOff>38100</xdr:rowOff>
    </xdr:from>
    <xdr:to>
      <xdr:col>6</xdr:col>
      <xdr:colOff>600075</xdr:colOff>
      <xdr:row>95</xdr:row>
      <xdr:rowOff>161926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40</xdr:row>
      <xdr:rowOff>28574</xdr:rowOff>
    </xdr:from>
    <xdr:to>
      <xdr:col>5</xdr:col>
      <xdr:colOff>895350</xdr:colOff>
      <xdr:row>59</xdr:row>
      <xdr:rowOff>95249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65</xdr:row>
      <xdr:rowOff>47625</xdr:rowOff>
    </xdr:from>
    <xdr:to>
      <xdr:col>6</xdr:col>
      <xdr:colOff>57150</xdr:colOff>
      <xdr:row>95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42</xdr:row>
      <xdr:rowOff>47625</xdr:rowOff>
    </xdr:from>
    <xdr:to>
      <xdr:col>5</xdr:col>
      <xdr:colOff>1104899</xdr:colOff>
      <xdr:row>63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171449</xdr:colOff>
      <xdr:row>67</xdr:row>
      <xdr:rowOff>19049</xdr:rowOff>
    </xdr:from>
    <xdr:to>
      <xdr:col>6</xdr:col>
      <xdr:colOff>180975</xdr:colOff>
      <xdr:row>95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33</xdr:row>
      <xdr:rowOff>180975</xdr:rowOff>
    </xdr:from>
    <xdr:to>
      <xdr:col>6</xdr:col>
      <xdr:colOff>247649</xdr:colOff>
      <xdr:row>59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48</xdr:row>
      <xdr:rowOff>152400</xdr:rowOff>
    </xdr:from>
    <xdr:to>
      <xdr:col>6</xdr:col>
      <xdr:colOff>333375</xdr:colOff>
      <xdr:row>65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47624</xdr:colOff>
      <xdr:row>33</xdr:row>
      <xdr:rowOff>171450</xdr:rowOff>
    </xdr:from>
    <xdr:to>
      <xdr:col>6</xdr:col>
      <xdr:colOff>304800</xdr:colOff>
      <xdr:row>48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50</xdr:row>
      <xdr:rowOff>19050</xdr:rowOff>
    </xdr:from>
    <xdr:to>
      <xdr:col>3</xdr:col>
      <xdr:colOff>981074</xdr:colOff>
      <xdr:row>64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34</xdr:row>
      <xdr:rowOff>9525</xdr:rowOff>
    </xdr:from>
    <xdr:to>
      <xdr:col>3</xdr:col>
      <xdr:colOff>990601</xdr:colOff>
      <xdr:row>49</xdr:row>
      <xdr:rowOff>57151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34</xdr:row>
      <xdr:rowOff>28575</xdr:rowOff>
    </xdr:from>
    <xdr:to>
      <xdr:col>3</xdr:col>
      <xdr:colOff>857250</xdr:colOff>
      <xdr:row>48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41</xdr:row>
      <xdr:rowOff>123825</xdr:rowOff>
    </xdr:from>
    <xdr:to>
      <xdr:col>3</xdr:col>
      <xdr:colOff>933450</xdr:colOff>
      <xdr:row>56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34</xdr:row>
      <xdr:rowOff>133350</xdr:rowOff>
    </xdr:from>
    <xdr:to>
      <xdr:col>3</xdr:col>
      <xdr:colOff>704850</xdr:colOff>
      <xdr:row>49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34</xdr:row>
      <xdr:rowOff>95250</xdr:rowOff>
    </xdr:from>
    <xdr:to>
      <xdr:col>3</xdr:col>
      <xdr:colOff>561975</xdr:colOff>
      <xdr:row>48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34</xdr:row>
      <xdr:rowOff>38100</xdr:rowOff>
    </xdr:from>
    <xdr:to>
      <xdr:col>3</xdr:col>
      <xdr:colOff>981075</xdr:colOff>
      <xdr:row>48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34</xdr:row>
      <xdr:rowOff>104775</xdr:rowOff>
    </xdr:from>
    <xdr:to>
      <xdr:col>3</xdr:col>
      <xdr:colOff>857250</xdr:colOff>
      <xdr:row>48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34</xdr:row>
      <xdr:rowOff>161925</xdr:rowOff>
    </xdr:from>
    <xdr:to>
      <xdr:col>3</xdr:col>
      <xdr:colOff>571500</xdr:colOff>
      <xdr:row>49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33</xdr:row>
      <xdr:rowOff>123824</xdr:rowOff>
    </xdr:from>
    <xdr:to>
      <xdr:col>6</xdr:col>
      <xdr:colOff>180974</xdr:colOff>
      <xdr:row>55</xdr:row>
      <xdr:rowOff>133349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161925</xdr:rowOff>
    </xdr:from>
    <xdr:to>
      <xdr:col>13</xdr:col>
      <xdr:colOff>228600</xdr:colOff>
      <xdr:row>15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</xdr:row>
      <xdr:rowOff>0</xdr:rowOff>
    </xdr:from>
    <xdr:to>
      <xdr:col>13</xdr:col>
      <xdr:colOff>333375</xdr:colOff>
      <xdr:row>15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34</xdr:row>
      <xdr:rowOff>161924</xdr:rowOff>
    </xdr:from>
    <xdr:to>
      <xdr:col>6</xdr:col>
      <xdr:colOff>723900</xdr:colOff>
      <xdr:row>64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209549</xdr:colOff>
      <xdr:row>68</xdr:row>
      <xdr:rowOff>19049</xdr:rowOff>
    </xdr:from>
    <xdr:to>
      <xdr:col>6</xdr:col>
      <xdr:colOff>76199</xdr:colOff>
      <xdr:row>96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43</xdr:row>
      <xdr:rowOff>104775</xdr:rowOff>
    </xdr:from>
    <xdr:to>
      <xdr:col>4</xdr:col>
      <xdr:colOff>590550</xdr:colOff>
      <xdr:row>61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142875</xdr:colOff>
      <xdr:row>70</xdr:row>
      <xdr:rowOff>19050</xdr:rowOff>
    </xdr:from>
    <xdr:to>
      <xdr:col>6</xdr:col>
      <xdr:colOff>676275</xdr:colOff>
      <xdr:row>98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33</xdr:row>
      <xdr:rowOff>142874</xdr:rowOff>
    </xdr:from>
    <xdr:to>
      <xdr:col>6</xdr:col>
      <xdr:colOff>742949</xdr:colOff>
      <xdr:row>54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44</xdr:row>
      <xdr:rowOff>152400</xdr:rowOff>
    </xdr:from>
    <xdr:to>
      <xdr:col>6</xdr:col>
      <xdr:colOff>161925</xdr:colOff>
      <xdr:row>64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6</xdr:col>
      <xdr:colOff>238125</xdr:colOff>
      <xdr:row>95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A2:F32" totalsRowShown="0" headerRowDxfId="15">
  <tableColumns count="6">
    <tableColumn id="1" name="Nº"/>
    <tableColumn id="2" name="ENMIENDA"/>
    <tableColumn id="3" name="IMPORTE" dataDxfId="14"/>
    <tableColumn id="4" name="DIPUTADO/A" dataDxfId="13"/>
    <tableColumn id="5" name="SECCIÓN" dataDxfId="12"/>
    <tableColumn id="6" name="PARTIDA PRESUPUESTARI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view="pageLayout" zoomScaleNormal="100" workbookViewId="0">
      <selection activeCell="F15" sqref="F15"/>
    </sheetView>
  </sheetViews>
  <sheetFormatPr baseColWidth="10" defaultRowHeight="15"/>
  <cols>
    <col min="1" max="1" width="50.85546875" customWidth="1"/>
    <col min="2" max="2" width="16.85546875" bestFit="1" customWidth="1"/>
    <col min="3" max="3" width="17.140625" customWidth="1"/>
    <col min="5" max="5" width="16.7109375" customWidth="1"/>
    <col min="7" max="7" width="16.85546875" bestFit="1" customWidth="1"/>
    <col min="8" max="8" width="14.85546875" bestFit="1" customWidth="1"/>
    <col min="9" max="9" width="13.85546875" bestFit="1" customWidth="1"/>
  </cols>
  <sheetData>
    <row r="1" spans="1:9">
      <c r="A1" s="6" t="s">
        <v>15</v>
      </c>
      <c r="B1" s="6" t="s">
        <v>16</v>
      </c>
      <c r="C1" s="53" t="s">
        <v>114</v>
      </c>
      <c r="D1" s="6" t="s">
        <v>40</v>
      </c>
      <c r="E1" s="53" t="s">
        <v>115</v>
      </c>
      <c r="F1" s="53" t="s">
        <v>140</v>
      </c>
      <c r="G1" s="53" t="s">
        <v>325</v>
      </c>
      <c r="H1" s="53" t="s">
        <v>327</v>
      </c>
      <c r="I1" s="53" t="s">
        <v>326</v>
      </c>
    </row>
    <row r="2" spans="1:9">
      <c r="A2" t="s">
        <v>17</v>
      </c>
      <c r="B2" s="1">
        <v>24781188.859999999</v>
      </c>
      <c r="C2" s="7">
        <f>'01'!D2</f>
        <v>0</v>
      </c>
      <c r="D2" s="15">
        <f>C2/B2</f>
        <v>0</v>
      </c>
      <c r="E2" s="7">
        <f>'01'!$F$2</f>
        <v>0</v>
      </c>
      <c r="F2" s="15">
        <f>E2/B2</f>
        <v>0</v>
      </c>
      <c r="G2" s="1">
        <f>B2-C2+E2</f>
        <v>24781188.859999999</v>
      </c>
      <c r="H2" s="1">
        <f>G2-B2</f>
        <v>0</v>
      </c>
      <c r="I2" s="15">
        <f>H2/B2</f>
        <v>0</v>
      </c>
    </row>
    <row r="3" spans="1:9">
      <c r="A3" t="s">
        <v>42</v>
      </c>
      <c r="B3" s="1">
        <v>3037392.2</v>
      </c>
      <c r="C3" s="7">
        <f>'02'!D2</f>
        <v>0</v>
      </c>
      <c r="D3" s="15">
        <f t="shared" ref="D3:D17" si="0">C3/B3</f>
        <v>0</v>
      </c>
      <c r="E3" s="7">
        <f>'02'!$F$2</f>
        <v>0</v>
      </c>
      <c r="F3" s="15">
        <f t="shared" ref="F3:F17" si="1">E3/B3</f>
        <v>0</v>
      </c>
      <c r="G3" s="1">
        <f t="shared" ref="G3:G16" si="2">B3-C3+E3</f>
        <v>3037392.2</v>
      </c>
      <c r="H3" s="1">
        <f t="shared" ref="H3:H16" si="3">G3-B3</f>
        <v>0</v>
      </c>
      <c r="I3" s="15">
        <f t="shared" ref="I3:I17" si="4">H3/B3</f>
        <v>0</v>
      </c>
    </row>
    <row r="4" spans="1:9">
      <c r="A4" t="s">
        <v>43</v>
      </c>
      <c r="B4" s="1">
        <v>334864.11</v>
      </c>
      <c r="C4" s="7">
        <f>'03'!D2</f>
        <v>0</v>
      </c>
      <c r="D4" s="15">
        <f t="shared" si="0"/>
        <v>0</v>
      </c>
      <c r="E4" s="7">
        <f>'03'!$F$2</f>
        <v>0</v>
      </c>
      <c r="F4" s="15">
        <f t="shared" si="1"/>
        <v>0</v>
      </c>
      <c r="G4" s="1">
        <f t="shared" si="2"/>
        <v>334864.11</v>
      </c>
      <c r="H4" s="1">
        <f t="shared" si="3"/>
        <v>0</v>
      </c>
      <c r="I4" s="15">
        <f t="shared" si="4"/>
        <v>0</v>
      </c>
    </row>
    <row r="5" spans="1:9">
      <c r="A5" t="s">
        <v>44</v>
      </c>
      <c r="B5" s="1">
        <v>619952.99</v>
      </c>
      <c r="C5" s="7">
        <f>'09'!$D$2</f>
        <v>0</v>
      </c>
      <c r="D5" s="15">
        <f t="shared" si="0"/>
        <v>0</v>
      </c>
      <c r="E5" s="7">
        <f>'09'!$F$2</f>
        <v>0</v>
      </c>
      <c r="F5" s="15">
        <f t="shared" si="1"/>
        <v>0</v>
      </c>
      <c r="G5" s="1">
        <f t="shared" si="2"/>
        <v>619952.99</v>
      </c>
      <c r="H5" s="1">
        <f t="shared" si="3"/>
        <v>0</v>
      </c>
      <c r="I5" s="15">
        <f t="shared" si="4"/>
        <v>0</v>
      </c>
    </row>
    <row r="6" spans="1:9">
      <c r="A6" t="s">
        <v>45</v>
      </c>
      <c r="B6" s="1">
        <v>138670733.22999999</v>
      </c>
      <c r="C6" s="7">
        <f>'10'!$D$2</f>
        <v>1616768</v>
      </c>
      <c r="D6" s="15">
        <f t="shared" si="0"/>
        <v>1.1659042700224425E-2</v>
      </c>
      <c r="E6" s="7">
        <f>'10'!$F$2</f>
        <v>2646768</v>
      </c>
      <c r="F6" s="15">
        <f t="shared" si="1"/>
        <v>1.908670949053148E-2</v>
      </c>
      <c r="G6" s="1">
        <f t="shared" si="2"/>
        <v>139700733.22999999</v>
      </c>
      <c r="H6" s="1">
        <f t="shared" si="3"/>
        <v>1030000</v>
      </c>
      <c r="I6" s="15">
        <f t="shared" si="4"/>
        <v>7.4276667903070553E-3</v>
      </c>
    </row>
    <row r="7" spans="1:9">
      <c r="A7" t="s">
        <v>46</v>
      </c>
      <c r="B7" s="1">
        <v>45794618.109999999</v>
      </c>
      <c r="C7" s="7">
        <f>'11'!$D$2</f>
        <v>877500</v>
      </c>
      <c r="D7" s="15">
        <f t="shared" si="0"/>
        <v>1.9161640302190523E-2</v>
      </c>
      <c r="E7" s="7">
        <f>'11'!$F$2</f>
        <v>10147500</v>
      </c>
      <c r="F7" s="15">
        <f t="shared" si="1"/>
        <v>0.22158717375097245</v>
      </c>
      <c r="G7" s="1">
        <f t="shared" si="2"/>
        <v>55064618.109999999</v>
      </c>
      <c r="H7" s="1">
        <f t="shared" si="3"/>
        <v>9270000</v>
      </c>
      <c r="I7" s="15">
        <f t="shared" si="4"/>
        <v>0.20242553344878195</v>
      </c>
    </row>
    <row r="8" spans="1:9">
      <c r="A8" t="s">
        <v>47</v>
      </c>
      <c r="B8" s="1">
        <v>60745555.630000003</v>
      </c>
      <c r="C8" s="7">
        <f>'12'!$D$2</f>
        <v>0</v>
      </c>
      <c r="D8" s="15">
        <f t="shared" si="0"/>
        <v>0</v>
      </c>
      <c r="E8" s="7">
        <f>'12'!$F$2</f>
        <v>0</v>
      </c>
      <c r="F8" s="15">
        <f t="shared" si="1"/>
        <v>0</v>
      </c>
      <c r="G8" s="1">
        <f t="shared" si="2"/>
        <v>60745555.630000003</v>
      </c>
      <c r="H8" s="1">
        <f t="shared" si="3"/>
        <v>0</v>
      </c>
      <c r="I8" s="15">
        <f t="shared" si="4"/>
        <v>0</v>
      </c>
    </row>
    <row r="9" spans="1:9">
      <c r="A9" t="s">
        <v>48</v>
      </c>
      <c r="B9" s="1">
        <v>141968114.06</v>
      </c>
      <c r="C9" s="7">
        <f>'13'!$D$2</f>
        <v>3296069.14</v>
      </c>
      <c r="D9" s="15">
        <f t="shared" si="0"/>
        <v>2.3216967851013234E-2</v>
      </c>
      <c r="E9" s="7">
        <f>'13'!$F$2</f>
        <v>13196069.140000001</v>
      </c>
      <c r="F9" s="15">
        <f t="shared" si="1"/>
        <v>9.2950936394231062E-2</v>
      </c>
      <c r="G9" s="1">
        <f t="shared" si="2"/>
        <v>151868114.06</v>
      </c>
      <c r="H9" s="1">
        <f t="shared" si="3"/>
        <v>9900000</v>
      </c>
      <c r="I9" s="15">
        <f t="shared" si="4"/>
        <v>6.9733968543217825E-2</v>
      </c>
    </row>
    <row r="10" spans="1:9">
      <c r="A10" t="s">
        <v>49</v>
      </c>
      <c r="B10" s="1">
        <v>809548625.29999995</v>
      </c>
      <c r="C10" s="7">
        <f>'14'!$D$2</f>
        <v>3480378</v>
      </c>
      <c r="D10" s="15">
        <f t="shared" si="0"/>
        <v>4.2991586808145748E-3</v>
      </c>
      <c r="E10" s="7">
        <f>'14'!$F$2</f>
        <v>3480378</v>
      </c>
      <c r="F10" s="15">
        <f t="shared" si="1"/>
        <v>4.2991586808145748E-3</v>
      </c>
      <c r="G10" s="1">
        <f t="shared" si="2"/>
        <v>809548625.29999995</v>
      </c>
      <c r="H10" s="1">
        <f t="shared" si="3"/>
        <v>0</v>
      </c>
      <c r="I10" s="15">
        <f t="shared" si="4"/>
        <v>0</v>
      </c>
    </row>
    <row r="11" spans="1:9">
      <c r="A11" t="s">
        <v>50</v>
      </c>
      <c r="B11" s="1">
        <v>142952557.91999999</v>
      </c>
      <c r="C11" s="7">
        <f>'15'!$D$2</f>
        <v>26900000</v>
      </c>
      <c r="D11" s="15">
        <f t="shared" si="0"/>
        <v>0.18817431734977383</v>
      </c>
      <c r="E11" s="7">
        <f>'15'!$F$2</f>
        <v>19100000</v>
      </c>
      <c r="F11" s="15">
        <f t="shared" si="1"/>
        <v>0.13361076064612193</v>
      </c>
      <c r="G11" s="1">
        <f t="shared" si="2"/>
        <v>135152557.91999999</v>
      </c>
      <c r="H11" s="1">
        <f t="shared" si="3"/>
        <v>-7800000</v>
      </c>
      <c r="I11" s="15">
        <f t="shared" si="4"/>
        <v>-5.4563556703651886E-2</v>
      </c>
    </row>
    <row r="12" spans="1:9">
      <c r="A12" t="s">
        <v>51</v>
      </c>
      <c r="B12" s="1">
        <v>2154360304.3699999</v>
      </c>
      <c r="C12" s="7">
        <f>'16'!$D$2</f>
        <v>2600000</v>
      </c>
      <c r="D12" s="15">
        <f t="shared" si="0"/>
        <v>1.206854765531116E-3</v>
      </c>
      <c r="E12" s="7">
        <f>'16'!$F$2</f>
        <v>13800000</v>
      </c>
      <c r="F12" s="15">
        <f t="shared" si="1"/>
        <v>6.4056137555113081E-3</v>
      </c>
      <c r="G12" s="1">
        <f t="shared" si="2"/>
        <v>2165560304.3699999</v>
      </c>
      <c r="H12" s="1">
        <f t="shared" si="3"/>
        <v>11200000</v>
      </c>
      <c r="I12" s="15">
        <f t="shared" si="4"/>
        <v>5.1987589899801919E-3</v>
      </c>
    </row>
    <row r="13" spans="1:9">
      <c r="A13" t="s">
        <v>52</v>
      </c>
      <c r="B13" s="1">
        <v>110184885.89</v>
      </c>
      <c r="C13" s="7">
        <f>'17'!$D$2</f>
        <v>0</v>
      </c>
      <c r="D13" s="15">
        <f t="shared" si="0"/>
        <v>0</v>
      </c>
      <c r="E13" s="7">
        <f>'17'!$F$2</f>
        <v>6450000</v>
      </c>
      <c r="F13" s="15">
        <f t="shared" si="1"/>
        <v>5.8537974132306832E-2</v>
      </c>
      <c r="G13" s="1">
        <f t="shared" si="2"/>
        <v>116634885.89</v>
      </c>
      <c r="H13" s="1">
        <f t="shared" si="3"/>
        <v>6450000</v>
      </c>
      <c r="I13" s="15">
        <f t="shared" si="4"/>
        <v>5.8537974132306832E-2</v>
      </c>
    </row>
    <row r="14" spans="1:9">
      <c r="A14" t="s">
        <v>53</v>
      </c>
      <c r="B14" s="1">
        <v>1022027222.76</v>
      </c>
      <c r="C14" s="7">
        <f>'18'!$D$2</f>
        <v>32785000</v>
      </c>
      <c r="D14" s="15">
        <f t="shared" si="0"/>
        <v>3.2078401895659504E-2</v>
      </c>
      <c r="E14" s="7">
        <f>'18'!$F$2</f>
        <v>32785000</v>
      </c>
      <c r="F14" s="15">
        <f>E14/B14</f>
        <v>3.2078401895659504E-2</v>
      </c>
      <c r="G14" s="1">
        <f t="shared" si="2"/>
        <v>1022027222.76</v>
      </c>
      <c r="H14" s="1">
        <f t="shared" si="3"/>
        <v>0</v>
      </c>
      <c r="I14" s="15">
        <f t="shared" si="4"/>
        <v>0</v>
      </c>
    </row>
    <row r="15" spans="1:9">
      <c r="A15" t="s">
        <v>54</v>
      </c>
      <c r="B15" s="1">
        <v>44801000</v>
      </c>
      <c r="C15" s="7">
        <f>'26'!$D$2</f>
        <v>0</v>
      </c>
      <c r="D15" s="15">
        <f t="shared" si="0"/>
        <v>0</v>
      </c>
      <c r="E15" s="7">
        <f>'26'!$F$2</f>
        <v>0</v>
      </c>
      <c r="F15" s="15">
        <f t="shared" si="1"/>
        <v>0</v>
      </c>
      <c r="G15" s="1">
        <f t="shared" si="2"/>
        <v>44801000</v>
      </c>
      <c r="H15" s="1">
        <f t="shared" si="3"/>
        <v>0</v>
      </c>
      <c r="I15" s="15">
        <f t="shared" si="4"/>
        <v>0</v>
      </c>
    </row>
    <row r="16" spans="1:9">
      <c r="A16" t="s">
        <v>55</v>
      </c>
      <c r="B16" s="1">
        <v>451527318.85000002</v>
      </c>
      <c r="C16" s="7">
        <f>'30'!$D$2</f>
        <v>30050000</v>
      </c>
      <c r="D16" s="15">
        <f t="shared" si="0"/>
        <v>6.6551897848694253E-2</v>
      </c>
      <c r="E16" s="7">
        <f>'30'!$F$2</f>
        <v>0</v>
      </c>
      <c r="F16" s="15">
        <f t="shared" si="1"/>
        <v>0</v>
      </c>
      <c r="G16" s="1">
        <f t="shared" si="2"/>
        <v>421477318.85000002</v>
      </c>
      <c r="H16" s="1">
        <f t="shared" si="3"/>
        <v>-30050000</v>
      </c>
      <c r="I16" s="15">
        <f t="shared" si="4"/>
        <v>-6.6551897848694253E-2</v>
      </c>
    </row>
    <row r="17" spans="1:9">
      <c r="A17" s="3" t="s">
        <v>14</v>
      </c>
      <c r="B17" s="4">
        <f>SUM(B2:B16)</f>
        <v>5151354334.2799997</v>
      </c>
      <c r="C17" s="10">
        <f>SUM(C2:C16)</f>
        <v>101605715.14</v>
      </c>
      <c r="D17" s="16">
        <f t="shared" si="0"/>
        <v>1.9724078086389554E-2</v>
      </c>
      <c r="E17" s="10">
        <f>SUM(E2:E16)</f>
        <v>101605715.14</v>
      </c>
      <c r="F17" s="16">
        <f t="shared" si="1"/>
        <v>1.9724078086389554E-2</v>
      </c>
      <c r="G17" s="4">
        <f>B17-C17+E17</f>
        <v>5151354334.2799997</v>
      </c>
      <c r="H17" s="4">
        <f>G17-B17</f>
        <v>0</v>
      </c>
      <c r="I17" s="16">
        <f t="shared" si="4"/>
        <v>0</v>
      </c>
    </row>
    <row r="18" spans="1:9">
      <c r="A18" s="3"/>
      <c r="B18" s="4"/>
    </row>
    <row r="19" spans="1:9">
      <c r="A19" s="9" t="s">
        <v>38</v>
      </c>
      <c r="B19" s="6" t="s">
        <v>16</v>
      </c>
      <c r="C19" s="52" t="s">
        <v>114</v>
      </c>
      <c r="D19" s="9" t="s">
        <v>40</v>
      </c>
      <c r="E19" s="52" t="s">
        <v>115</v>
      </c>
      <c r="F19" s="52" t="s">
        <v>140</v>
      </c>
      <c r="G19" s="53" t="s">
        <v>325</v>
      </c>
      <c r="H19" s="53" t="s">
        <v>327</v>
      </c>
      <c r="I19" s="53" t="s">
        <v>326</v>
      </c>
    </row>
    <row r="20" spans="1:9">
      <c r="A20" t="s">
        <v>18</v>
      </c>
      <c r="B20" s="7">
        <f>'01'!C3+'02'!C3+'03'!C3+'09'!C3+'10'!C3+'11'!C3+'12'!C3+'13'!C3+'14'!C3+'15'!C3+'16'!C3+'17'!C3+'18'!C3+'26'!C3+'30'!C3</f>
        <v>919414889.43000007</v>
      </c>
      <c r="C20" s="7">
        <f>'01'!D3+'02'!D3+'03'!D3+'09'!D3+'10'!D3+'11'!D3+'12'!D3+'13'!D3+'14'!D3+'15'!D3+'16'!D3+'17'!D3+'18'!D3+'26'!D3+'30'!D3</f>
        <v>0</v>
      </c>
      <c r="D20" s="15">
        <f>C20/B20</f>
        <v>0</v>
      </c>
      <c r="E20" s="7">
        <f>'01'!F3+'02'!F3+'03'!F3+'09'!F3+'10'!F3+'11'!F3+'12'!F3+'13'!F3+'14'!F3+'15'!F3+'16'!F3+'17'!F3+'18'!F3+'26'!F3+'30'!F3</f>
        <v>152500</v>
      </c>
      <c r="F20" s="15">
        <f>E20/B20</f>
        <v>1.6586635886932808E-4</v>
      </c>
      <c r="G20" s="1">
        <f>B20-C20+E20</f>
        <v>919567389.43000007</v>
      </c>
      <c r="H20" s="1">
        <f>G20-B20</f>
        <v>152500</v>
      </c>
      <c r="I20" s="15">
        <f>H20/B20</f>
        <v>1.6586635886932808E-4</v>
      </c>
    </row>
    <row r="21" spans="1:9">
      <c r="A21" t="s">
        <v>19</v>
      </c>
      <c r="B21" s="7">
        <f>'01'!C4+'02'!C4+'03'!C4+'09'!C4+'10'!C4+'11'!C4+'12'!C4+'13'!C4+'14'!C4+'15'!C4+'16'!C4+'17'!C4+'18'!C4+'26'!C4+'30'!C4</f>
        <v>181947839.06999999</v>
      </c>
      <c r="C21" s="7">
        <f>'01'!D4+'02'!D4+'03'!D4+'09'!D4+'10'!D4+'11'!D4+'12'!D4+'13'!D4+'14'!D4+'15'!D4+'16'!D4+'17'!D4+'18'!D4+'26'!D4+'30'!D4</f>
        <v>877500</v>
      </c>
      <c r="D21" s="15">
        <f t="shared" ref="D21:D29" si="5">C21/B21</f>
        <v>4.8228107818439284E-3</v>
      </c>
      <c r="E21" s="7">
        <f>'01'!F4+'02'!F4+'03'!F4+'09'!F4+'10'!F4+'11'!F4+'12'!F4+'13'!F4+'14'!F4+'15'!F4+'16'!F4+'17'!F4+'18'!F4+'26'!F4+'30'!F4</f>
        <v>4350000</v>
      </c>
      <c r="F21" s="15">
        <f t="shared" ref="F21:F29" si="6">E21/B21</f>
        <v>2.3907950884354517E-2</v>
      </c>
      <c r="G21" s="1">
        <f t="shared" ref="G21:G28" si="7">B21-C21+E21</f>
        <v>185420339.06999999</v>
      </c>
      <c r="H21" s="1">
        <f t="shared" ref="H21:H29" si="8">G21-B21</f>
        <v>3472500</v>
      </c>
      <c r="I21" s="15">
        <f t="shared" ref="I21:I29" si="9">H21/B21</f>
        <v>1.9085140102510591E-2</v>
      </c>
    </row>
    <row r="22" spans="1:9">
      <c r="A22" t="s">
        <v>26</v>
      </c>
      <c r="B22" s="7">
        <f>'01'!C5+'02'!C5+'03'!C5+'09'!C5+'10'!C5+'11'!C5+'12'!C5+'13'!C5+'14'!C5+'15'!C5+'16'!C5+'17'!C5+'18'!C5+'26'!C5+'30'!C5</f>
        <v>169975830.69</v>
      </c>
      <c r="C22" s="7">
        <f>'01'!D5+'02'!D5+'03'!D5+'09'!D5+'10'!D5+'11'!D5+'12'!D5+'13'!D5+'14'!D5+'15'!D5+'16'!D5+'17'!D5+'18'!D5+'26'!D5+'30'!D5</f>
        <v>0</v>
      </c>
      <c r="D22" s="15">
        <f t="shared" si="5"/>
        <v>0</v>
      </c>
      <c r="E22" s="7">
        <f>'01'!F5+'02'!F5+'03'!F5+'09'!F5+'10'!F5+'11'!F5+'12'!F5+'13'!F5+'14'!F5+'15'!F5+'16'!F5+'17'!F5+'18'!F5+'26'!F5+'30'!F5</f>
        <v>0</v>
      </c>
      <c r="F22" s="15">
        <f t="shared" si="6"/>
        <v>0</v>
      </c>
      <c r="G22" s="1">
        <f t="shared" si="7"/>
        <v>169975830.69</v>
      </c>
      <c r="H22" s="1">
        <f t="shared" si="8"/>
        <v>0</v>
      </c>
      <c r="I22" s="15">
        <f t="shared" si="9"/>
        <v>0</v>
      </c>
    </row>
    <row r="23" spans="1:9">
      <c r="A23" t="s">
        <v>25</v>
      </c>
      <c r="B23" s="7">
        <f>'01'!C6+'02'!C6+'03'!C6+'09'!C6+'10'!C6+'11'!C6+'12'!C6+'13'!C6+'14'!C6+'15'!C6+'16'!C6+'17'!C6+'18'!C6+'26'!C6+'30'!C6</f>
        <v>2985188179.1400003</v>
      </c>
      <c r="C23" s="7">
        <f>'01'!D6+'02'!D6+'03'!D6+'09'!D6+'10'!D6+'11'!D6+'12'!D6+'13'!D6+'14'!D6+'15'!D6+'16'!D6+'17'!D6+'18'!D6+'26'!D6+'30'!D6</f>
        <v>37682146</v>
      </c>
      <c r="D23" s="15">
        <f t="shared" si="5"/>
        <v>1.2623038729456516E-2</v>
      </c>
      <c r="E23" s="7">
        <f>'01'!F6+'02'!F6+'03'!F6+'09'!F6+'10'!F6+'11'!F6+'12'!F6+'13'!F6+'14'!F6+'15'!F6+'16'!F6+'17'!F6+'18'!F6+'26'!F6+'30'!F6</f>
        <v>23147733.140000001</v>
      </c>
      <c r="F23" s="15">
        <f t="shared" si="6"/>
        <v>7.7541956322058755E-3</v>
      </c>
      <c r="G23" s="1">
        <f t="shared" si="7"/>
        <v>2970653766.2800002</v>
      </c>
      <c r="H23" s="1">
        <f t="shared" si="8"/>
        <v>-14534412.860000134</v>
      </c>
      <c r="I23" s="15">
        <f t="shared" si="9"/>
        <v>-4.8688430972506852E-3</v>
      </c>
    </row>
    <row r="24" spans="1:9">
      <c r="A24" t="s">
        <v>24</v>
      </c>
      <c r="B24" s="7">
        <f>'01'!C7+'02'!C7+'03'!C7+'09'!C7+'10'!C7+'11'!C7+'12'!C7+'13'!C7+'14'!C7+'15'!C7+'16'!C7+'17'!C7+'18'!C7+'26'!C7+'30'!C7</f>
        <v>20000000</v>
      </c>
      <c r="C24" s="7">
        <f>'01'!D7+'02'!D7+'03'!D7+'09'!D7+'10'!D7+'11'!D7+'12'!D7+'13'!D7+'14'!D7+'15'!D7+'16'!D7+'17'!D7+'18'!D7+'26'!D7+'30'!D7</f>
        <v>19200000</v>
      </c>
      <c r="D24" s="15">
        <f t="shared" si="5"/>
        <v>0.96</v>
      </c>
      <c r="E24" s="7">
        <f>'01'!F7+'02'!F7+'03'!F7+'09'!F7+'10'!F7+'11'!F7+'12'!F7+'13'!F7+'14'!F7+'15'!F7+'16'!F7+'17'!F7+'18'!F7+'26'!F7+'30'!F7</f>
        <v>0</v>
      </c>
      <c r="F24" s="15">
        <f t="shared" si="6"/>
        <v>0</v>
      </c>
      <c r="G24" s="1">
        <f t="shared" si="7"/>
        <v>800000</v>
      </c>
      <c r="H24" s="1">
        <f t="shared" si="8"/>
        <v>-19200000</v>
      </c>
      <c r="I24" s="15">
        <f t="shared" si="9"/>
        <v>-0.96</v>
      </c>
    </row>
    <row r="25" spans="1:9">
      <c r="A25" t="s">
        <v>23</v>
      </c>
      <c r="B25" s="7">
        <f>'01'!C8+'02'!C8+'03'!C8+'09'!C8+'10'!C8+'11'!C8+'12'!C8+'13'!C8+'14'!C8+'15'!C8+'16'!C8+'17'!C8+'18'!C8+'26'!C8+'30'!C8</f>
        <v>150354585.32000002</v>
      </c>
      <c r="C25" s="7">
        <f>'01'!D8+'02'!D8+'03'!D8+'09'!D8+'10'!D8+'11'!D8+'12'!D8+'13'!D8+'14'!D8+'15'!D8+'16'!D8+'17'!D8+'18'!D8+'26'!D8+'30'!D8</f>
        <v>1468714</v>
      </c>
      <c r="D25" s="15">
        <f t="shared" si="5"/>
        <v>9.7683352780637348E-3</v>
      </c>
      <c r="E25" s="7">
        <f>'01'!F8+'02'!F8+'03'!F8+'09'!F8+'10'!F8+'11'!F8+'12'!F8+'13'!F8+'14'!F8+'15'!F8+'16'!F8+'17'!F8+'18'!F8+'26'!F8+'30'!F8</f>
        <v>17778714</v>
      </c>
      <c r="F25" s="15">
        <f t="shared" si="6"/>
        <v>0.1182452398253204</v>
      </c>
      <c r="G25" s="1">
        <f t="shared" si="7"/>
        <v>166664585.32000002</v>
      </c>
      <c r="H25" s="1">
        <f t="shared" si="8"/>
        <v>16310000</v>
      </c>
      <c r="I25" s="15">
        <f t="shared" si="9"/>
        <v>0.10847690454725666</v>
      </c>
    </row>
    <row r="26" spans="1:9">
      <c r="A26" t="s">
        <v>39</v>
      </c>
      <c r="B26" s="7">
        <f>'01'!C9+'02'!C9+'03'!C9+'09'!C9+'10'!C9+'11'!C9+'12'!C9+'13'!C9+'14'!C9+'15'!C9+'16'!C9+'17'!C9+'18'!C9+'26'!C9+'30'!C9</f>
        <v>465080197.88999993</v>
      </c>
      <c r="C26" s="7">
        <f>'01'!D9+'02'!D9+'03'!D9+'09'!D9+'10'!D9+'11'!D9+'12'!D9+'13'!D9+'14'!D9+'15'!D9+'16'!D9+'17'!D9+'18'!D9+'26'!D9+'30'!D9</f>
        <v>34527355.140000001</v>
      </c>
      <c r="D26" s="15">
        <f t="shared" si="5"/>
        <v>7.4239572651438407E-2</v>
      </c>
      <c r="E26" s="7">
        <f>'01'!F9+'02'!F9+'03'!F9+'09'!F9+'10'!F9+'11'!F9+'12'!F9+'13'!F9+'14'!F9+'15'!F9+'16'!F9+'17'!F9+'18'!F9+'26'!F9+'30'!F9</f>
        <v>56176768</v>
      </c>
      <c r="F26" s="15">
        <f t="shared" si="6"/>
        <v>0.12078942138337793</v>
      </c>
      <c r="G26" s="1">
        <f t="shared" si="7"/>
        <v>486729610.74999994</v>
      </c>
      <c r="H26" s="1">
        <f t="shared" si="8"/>
        <v>21649412.860000014</v>
      </c>
      <c r="I26" s="15">
        <f t="shared" si="9"/>
        <v>4.6549848731939562E-2</v>
      </c>
    </row>
    <row r="27" spans="1:9">
      <c r="A27" t="s">
        <v>21</v>
      </c>
      <c r="B27" s="7">
        <f>'01'!C10+'02'!C10+'03'!C10+'09'!C10+'10'!C10+'11'!C10+'12'!C10+'13'!C10+'14'!C10+'15'!C10+'16'!C10+'17'!C10+'18'!C10+'26'!C10+'30'!C10</f>
        <v>9376500</v>
      </c>
      <c r="C27" s="7">
        <f>'01'!D10+'02'!D10+'03'!D10+'09'!D10+'10'!D10+'11'!D10+'12'!D10+'13'!D10+'14'!D10+'15'!D10+'16'!D10+'17'!D10+'18'!D10+'26'!D10+'30'!D10</f>
        <v>7850000</v>
      </c>
      <c r="D27" s="15">
        <f t="shared" si="5"/>
        <v>0.83719938143230421</v>
      </c>
      <c r="E27" s="7">
        <f>'01'!F10+'02'!F10+'03'!F10+'09'!F10+'10'!F10+'11'!F10+'12'!F10+'13'!F10+'14'!F10+'15'!F10+'16'!F10+'17'!F10+'18'!F10+'26'!F10+'30'!F10</f>
        <v>0</v>
      </c>
      <c r="F27" s="15">
        <f t="shared" si="6"/>
        <v>0</v>
      </c>
      <c r="G27" s="1">
        <f t="shared" si="7"/>
        <v>1526500</v>
      </c>
      <c r="H27" s="1">
        <f t="shared" si="8"/>
        <v>-7850000</v>
      </c>
      <c r="I27" s="15">
        <f t="shared" si="9"/>
        <v>-0.83719938143230421</v>
      </c>
    </row>
    <row r="28" spans="1:9">
      <c r="A28" t="s">
        <v>20</v>
      </c>
      <c r="B28" s="7">
        <f>'01'!C11+'02'!C11+'03'!C11+'09'!C11+'10'!C11+'11'!C11+'12'!C11+'13'!C11+'14'!C11+'15'!C11+'16'!C11+'17'!C11+'18'!C11+'26'!C11+'30'!C11</f>
        <v>250016312.74000001</v>
      </c>
      <c r="C28" s="7">
        <f>'01'!D11+'02'!D11+'03'!D11+'09'!D11+'10'!D11+'11'!D11+'12'!D11+'13'!D11+'14'!D11+'15'!D11+'16'!D11+'17'!D11+'18'!D11+'26'!D11+'30'!D11</f>
        <v>0</v>
      </c>
      <c r="D28" s="15">
        <f t="shared" si="5"/>
        <v>0</v>
      </c>
      <c r="E28" s="7">
        <f>'01'!F11+'02'!F11+'03'!F11+'09'!F11+'10'!F11+'11'!F11+'12'!F11+'13'!F11+'14'!F11+'15'!F11+'16'!F11+'17'!F11+'18'!F11+'26'!F11+'30'!F11</f>
        <v>0</v>
      </c>
      <c r="F28" s="15">
        <f t="shared" si="6"/>
        <v>0</v>
      </c>
      <c r="G28" s="1">
        <f t="shared" si="7"/>
        <v>250016312.74000001</v>
      </c>
      <c r="H28" s="1">
        <f t="shared" si="8"/>
        <v>0</v>
      </c>
      <c r="I28" s="15">
        <f t="shared" si="9"/>
        <v>0</v>
      </c>
    </row>
    <row r="29" spans="1:9">
      <c r="A29" s="3" t="s">
        <v>41</v>
      </c>
      <c r="B29" s="10">
        <f>SUM(B20:B28)</f>
        <v>5151354334.2800007</v>
      </c>
      <c r="C29" s="10">
        <f>SUM(C20:C28)</f>
        <v>101605715.14</v>
      </c>
      <c r="D29" s="16">
        <f t="shared" si="5"/>
        <v>1.9724078086389551E-2</v>
      </c>
      <c r="E29" s="10">
        <f>SUM(E20:E28)</f>
        <v>101605715.14</v>
      </c>
      <c r="F29" s="16">
        <f t="shared" si="6"/>
        <v>1.9724078086389551E-2</v>
      </c>
      <c r="G29" s="4">
        <f>SUM(G20:G28)</f>
        <v>5151354334.2799997</v>
      </c>
      <c r="H29" s="4">
        <f t="shared" si="8"/>
        <v>0</v>
      </c>
      <c r="I29" s="16">
        <f t="shared" si="9"/>
        <v>0</v>
      </c>
    </row>
    <row r="31" spans="1:9">
      <c r="C31" s="7"/>
      <c r="G31" s="1"/>
    </row>
  </sheetData>
  <conditionalFormatting sqref="I20:I29 I2:I17">
    <cfRule type="cellIs" dxfId="22" priority="2" operator="lessThan">
      <formula>$I$2</formula>
    </cfRule>
  </conditionalFormatting>
  <pageMargins left="0.7" right="0.7" top="0.75" bottom="0.75" header="0.3" footer="0.3"/>
  <pageSetup paperSize="9" scale="95" orientation="landscape" verticalDpi="0" r:id="rId1"/>
  <headerFooter>
    <oddFooter>&amp;CINFORMACIÓN PROYECTO PRESUPUESTOS 2012&amp;RPágina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43"/>
  <sheetViews>
    <sheetView view="pageLayout" zoomScaleNormal="100" workbookViewId="0">
      <selection activeCell="B22" sqref="B22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5" width="11.42578125" style="32"/>
    <col min="6" max="6" width="16.7109375" style="32" customWidth="1"/>
    <col min="7" max="7" width="11.42578125" style="32"/>
    <col min="8" max="8" width="15.140625" style="32" bestFit="1" customWidth="1"/>
    <col min="9" max="9" width="13.140625" style="32" bestFit="1" customWidth="1"/>
    <col min="10" max="16384" width="11.42578125" style="32"/>
  </cols>
  <sheetData>
    <row r="1" spans="2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2:10">
      <c r="B2" s="33" t="s">
        <v>6</v>
      </c>
      <c r="C2" s="34">
        <v>141968114.06</v>
      </c>
      <c r="D2" s="35">
        <f>SUM(D3:D12)</f>
        <v>3296069.14</v>
      </c>
      <c r="E2" s="36">
        <f>D2/C2</f>
        <v>2.3216967851013234E-2</v>
      </c>
      <c r="F2" s="35">
        <f>SUM(F3:F11)</f>
        <v>13196069.140000001</v>
      </c>
      <c r="G2" s="36">
        <f>F2/C2</f>
        <v>9.2950936394231062E-2</v>
      </c>
      <c r="H2" s="70">
        <f>C2-D2+F2</f>
        <v>151868114.06</v>
      </c>
      <c r="I2" s="70">
        <f>H2-C2</f>
        <v>9900000</v>
      </c>
      <c r="J2" s="71">
        <f>I2/C2</f>
        <v>6.9733968543217825E-2</v>
      </c>
    </row>
    <row r="3" spans="2:10">
      <c r="B3" s="32" t="s">
        <v>18</v>
      </c>
      <c r="C3" s="37">
        <v>33505914.550000001</v>
      </c>
      <c r="D3" s="38">
        <f>D14</f>
        <v>0</v>
      </c>
      <c r="E3" s="40">
        <f t="shared" ref="E3:E9" si="0">D3/C3</f>
        <v>0</v>
      </c>
      <c r="F3" s="38"/>
      <c r="G3" s="40"/>
      <c r="H3" s="77">
        <f t="shared" ref="H3:H9" si="1">C3-D3+F3</f>
        <v>33505914.550000001</v>
      </c>
      <c r="I3" s="77">
        <f t="shared" ref="I3:I9" si="2">H3-C3</f>
        <v>0</v>
      </c>
      <c r="J3" s="78">
        <f t="shared" ref="J3:J9" si="3">I3/C3</f>
        <v>0</v>
      </c>
    </row>
    <row r="4" spans="2:10">
      <c r="B4" s="32" t="s">
        <v>19</v>
      </c>
      <c r="C4" s="37">
        <v>4455550</v>
      </c>
      <c r="D4" s="38">
        <f>D17</f>
        <v>0</v>
      </c>
      <c r="E4" s="40">
        <f t="shared" si="0"/>
        <v>0</v>
      </c>
      <c r="F4" s="38"/>
      <c r="G4" s="40"/>
      <c r="H4" s="77">
        <f t="shared" si="1"/>
        <v>4455550</v>
      </c>
      <c r="I4" s="77">
        <f t="shared" si="2"/>
        <v>0</v>
      </c>
      <c r="J4" s="78">
        <f t="shared" si="3"/>
        <v>0</v>
      </c>
    </row>
    <row r="5" spans="2:10">
      <c r="B5" s="32" t="s">
        <v>26</v>
      </c>
      <c r="C5" s="37"/>
      <c r="D5" s="38"/>
      <c r="E5" s="40"/>
      <c r="F5" s="38"/>
      <c r="G5" s="40"/>
      <c r="H5" s="77"/>
      <c r="I5" s="77"/>
      <c r="J5" s="78"/>
    </row>
    <row r="6" spans="2:10">
      <c r="B6" s="32" t="s">
        <v>25</v>
      </c>
      <c r="C6" s="37">
        <v>12030673</v>
      </c>
      <c r="D6" s="38">
        <f>D20</f>
        <v>0</v>
      </c>
      <c r="E6" s="40">
        <f t="shared" si="0"/>
        <v>0</v>
      </c>
      <c r="F6" s="38">
        <f>C37+C38+C39</f>
        <v>627355.14</v>
      </c>
      <c r="G6" s="40">
        <f>F6/C6</f>
        <v>5.214630469966227E-2</v>
      </c>
      <c r="H6" s="77">
        <f t="shared" si="1"/>
        <v>12658028.140000001</v>
      </c>
      <c r="I6" s="77">
        <f t="shared" si="2"/>
        <v>627355.1400000006</v>
      </c>
      <c r="J6" s="78">
        <f t="shared" si="3"/>
        <v>5.2146304699662319E-2</v>
      </c>
    </row>
    <row r="7" spans="2:10">
      <c r="B7" s="32" t="s">
        <v>24</v>
      </c>
      <c r="C7" s="37"/>
      <c r="D7" s="38"/>
      <c r="E7" s="40"/>
      <c r="F7" s="38"/>
      <c r="G7" s="40"/>
      <c r="H7" s="77"/>
      <c r="I7" s="77"/>
      <c r="J7" s="78"/>
    </row>
    <row r="8" spans="2:10">
      <c r="B8" s="32" t="s">
        <v>23</v>
      </c>
      <c r="C8" s="37">
        <v>46710977</v>
      </c>
      <c r="D8" s="38">
        <f>D33</f>
        <v>1468714</v>
      </c>
      <c r="E8" s="40">
        <f t="shared" si="0"/>
        <v>3.1442587895346312E-2</v>
      </c>
      <c r="F8" s="38">
        <f>SUM(C24:C32)+C22+C35</f>
        <v>1568714</v>
      </c>
      <c r="G8" s="40">
        <f>F8/C8</f>
        <v>3.3583412310130012E-2</v>
      </c>
      <c r="H8" s="77">
        <f t="shared" si="1"/>
        <v>46810977</v>
      </c>
      <c r="I8" s="77">
        <f t="shared" si="2"/>
        <v>100000</v>
      </c>
      <c r="J8" s="78">
        <f t="shared" si="3"/>
        <v>2.140824414783703E-3</v>
      </c>
    </row>
    <row r="9" spans="2:10">
      <c r="B9" s="32" t="s">
        <v>39</v>
      </c>
      <c r="C9" s="37">
        <v>45264999.509999998</v>
      </c>
      <c r="D9" s="38">
        <f>D40</f>
        <v>1827355.1400000001</v>
      </c>
      <c r="E9" s="40">
        <f t="shared" si="0"/>
        <v>4.037015707017292E-2</v>
      </c>
      <c r="F9" s="38">
        <f>C23+C36+C42</f>
        <v>11000000</v>
      </c>
      <c r="G9" s="40">
        <f>F9/C9</f>
        <v>0.24301336836576937</v>
      </c>
      <c r="H9" s="77">
        <f t="shared" si="1"/>
        <v>54437644.369999997</v>
      </c>
      <c r="I9" s="77">
        <f t="shared" si="2"/>
        <v>9172644.8599999994</v>
      </c>
      <c r="J9" s="78">
        <f t="shared" si="3"/>
        <v>0.20264321129559645</v>
      </c>
    </row>
    <row r="10" spans="2:10">
      <c r="B10" s="32" t="s">
        <v>21</v>
      </c>
      <c r="C10" s="37"/>
      <c r="D10" s="38"/>
      <c r="F10" s="38"/>
      <c r="H10" s="77"/>
      <c r="I10" s="77"/>
      <c r="J10" s="78"/>
    </row>
    <row r="11" spans="2:10">
      <c r="B11" s="32" t="s">
        <v>20</v>
      </c>
      <c r="C11" s="37"/>
      <c r="D11" s="38"/>
      <c r="F11" s="38"/>
      <c r="H11" s="77"/>
      <c r="I11" s="77"/>
      <c r="J11" s="78"/>
    </row>
    <row r="12" spans="2:10">
      <c r="C12" s="41"/>
    </row>
    <row r="13" spans="2:10">
      <c r="B13" s="33" t="s">
        <v>27</v>
      </c>
      <c r="C13" s="6" t="s">
        <v>28</v>
      </c>
      <c r="D13" s="42" t="s">
        <v>14</v>
      </c>
      <c r="E13" s="53" t="s">
        <v>108</v>
      </c>
    </row>
    <row r="14" spans="2:10">
      <c r="C14" s="37"/>
      <c r="D14" s="45">
        <f>SUM(C14:C14)</f>
        <v>0</v>
      </c>
    </row>
    <row r="15" spans="2:10">
      <c r="B15" s="33" t="s">
        <v>35</v>
      </c>
      <c r="C15" s="13" t="s">
        <v>28</v>
      </c>
      <c r="D15" s="31" t="s">
        <v>14</v>
      </c>
      <c r="E15" s="53" t="s">
        <v>108</v>
      </c>
    </row>
    <row r="16" spans="2:10">
      <c r="C16" s="37"/>
      <c r="D16" s="37"/>
    </row>
    <row r="17" spans="1:5">
      <c r="C17" s="37"/>
      <c r="D17" s="45">
        <f>SUM(C16:C17)</f>
        <v>0</v>
      </c>
    </row>
    <row r="18" spans="1:5">
      <c r="B18" s="33" t="s">
        <v>36</v>
      </c>
      <c r="C18" s="13" t="s">
        <v>28</v>
      </c>
      <c r="D18" s="31" t="s">
        <v>14</v>
      </c>
      <c r="E18" s="53" t="s">
        <v>108</v>
      </c>
    </row>
    <row r="19" spans="1:5">
      <c r="C19" s="37"/>
      <c r="D19" s="37"/>
    </row>
    <row r="20" spans="1:5">
      <c r="C20" s="37"/>
      <c r="D20" s="45">
        <f>SUM(C19:C20)</f>
        <v>0</v>
      </c>
    </row>
    <row r="21" spans="1:5">
      <c r="B21" s="33" t="s">
        <v>37</v>
      </c>
      <c r="C21" s="13" t="s">
        <v>28</v>
      </c>
      <c r="D21" s="31" t="s">
        <v>14</v>
      </c>
      <c r="E21" s="53" t="s">
        <v>108</v>
      </c>
    </row>
    <row r="22" spans="1:5">
      <c r="A22" s="32">
        <v>19</v>
      </c>
      <c r="B22" s="32" t="s">
        <v>316</v>
      </c>
      <c r="C22" s="37">
        <v>150000</v>
      </c>
      <c r="D22" s="37"/>
      <c r="E22" s="32">
        <v>6</v>
      </c>
    </row>
    <row r="23" spans="1:5">
      <c r="A23" s="32">
        <v>20</v>
      </c>
      <c r="B23" s="32" t="s">
        <v>317</v>
      </c>
      <c r="C23" s="37">
        <v>200000</v>
      </c>
      <c r="D23" s="37"/>
      <c r="E23" s="32">
        <v>7</v>
      </c>
    </row>
    <row r="24" spans="1:5">
      <c r="A24" s="32">
        <v>21</v>
      </c>
      <c r="B24" s="32" t="s">
        <v>318</v>
      </c>
      <c r="C24" s="37">
        <v>600000</v>
      </c>
      <c r="D24" s="37"/>
      <c r="E24" s="32">
        <v>6</v>
      </c>
    </row>
    <row r="25" spans="1:5">
      <c r="A25" s="32">
        <v>22</v>
      </c>
      <c r="B25" s="32" t="s">
        <v>319</v>
      </c>
      <c r="C25" s="37">
        <v>90723</v>
      </c>
      <c r="D25" s="37"/>
      <c r="E25" s="32">
        <v>6</v>
      </c>
    </row>
    <row r="26" spans="1:5">
      <c r="A26" s="32">
        <v>23</v>
      </c>
      <c r="B26" s="32" t="s">
        <v>319</v>
      </c>
      <c r="C26" s="37">
        <v>91604</v>
      </c>
      <c r="D26" s="37"/>
      <c r="E26" s="32">
        <v>6</v>
      </c>
    </row>
    <row r="27" spans="1:5">
      <c r="A27" s="32">
        <v>24</v>
      </c>
      <c r="B27" s="32" t="s">
        <v>319</v>
      </c>
      <c r="C27" s="37">
        <v>71528</v>
      </c>
      <c r="D27" s="37"/>
      <c r="E27" s="32">
        <v>6</v>
      </c>
    </row>
    <row r="28" spans="1:5">
      <c r="A28" s="32">
        <v>25</v>
      </c>
      <c r="B28" s="32" t="s">
        <v>319</v>
      </c>
      <c r="C28" s="37">
        <v>106390</v>
      </c>
      <c r="D28" s="37"/>
      <c r="E28" s="32">
        <v>6</v>
      </c>
    </row>
    <row r="29" spans="1:5">
      <c r="A29" s="32">
        <v>26</v>
      </c>
      <c r="B29" s="32" t="s">
        <v>319</v>
      </c>
      <c r="C29" s="37">
        <v>64492</v>
      </c>
      <c r="D29" s="37"/>
      <c r="E29" s="32">
        <v>6</v>
      </c>
    </row>
    <row r="30" spans="1:5">
      <c r="A30" s="32">
        <v>27</v>
      </c>
      <c r="B30" s="32" t="s">
        <v>319</v>
      </c>
      <c r="C30" s="37">
        <v>40838</v>
      </c>
      <c r="D30" s="37"/>
      <c r="E30" s="32">
        <v>6</v>
      </c>
    </row>
    <row r="31" spans="1:5">
      <c r="A31" s="32">
        <v>28</v>
      </c>
      <c r="B31" s="32" t="s">
        <v>319</v>
      </c>
      <c r="C31" s="37">
        <v>23945</v>
      </c>
      <c r="D31" s="37"/>
      <c r="E31" s="32">
        <v>6</v>
      </c>
    </row>
    <row r="32" spans="1:5">
      <c r="A32" s="32">
        <v>29</v>
      </c>
      <c r="B32" s="32" t="s">
        <v>319</v>
      </c>
      <c r="C32" s="37">
        <v>29194</v>
      </c>
      <c r="E32" s="32">
        <v>6</v>
      </c>
    </row>
    <row r="33" spans="1:5">
      <c r="C33" s="37"/>
      <c r="D33" s="45">
        <f>SUM(C22:C33)</f>
        <v>1468714</v>
      </c>
    </row>
    <row r="34" spans="1:5">
      <c r="B34" s="33" t="s">
        <v>31</v>
      </c>
      <c r="C34" s="13" t="s">
        <v>28</v>
      </c>
      <c r="D34" s="31" t="s">
        <v>14</v>
      </c>
      <c r="E34" s="53" t="s">
        <v>108</v>
      </c>
    </row>
    <row r="35" spans="1:5">
      <c r="A35" s="32">
        <v>30</v>
      </c>
      <c r="B35" s="32" t="s">
        <v>320</v>
      </c>
      <c r="C35" s="37">
        <v>300000</v>
      </c>
      <c r="D35" s="37"/>
      <c r="E35" s="32">
        <v>6</v>
      </c>
    </row>
    <row r="36" spans="1:5">
      <c r="A36" s="32">
        <v>31</v>
      </c>
      <c r="B36" s="32" t="s">
        <v>321</v>
      </c>
      <c r="C36" s="37">
        <v>900000</v>
      </c>
      <c r="D36" s="37"/>
      <c r="E36" s="32">
        <v>7</v>
      </c>
    </row>
    <row r="37" spans="1:5">
      <c r="A37" s="32">
        <v>32</v>
      </c>
      <c r="B37" s="32" t="s">
        <v>322</v>
      </c>
      <c r="C37" s="37">
        <v>327355.14</v>
      </c>
      <c r="D37" s="37"/>
      <c r="E37" s="32">
        <v>4</v>
      </c>
    </row>
    <row r="38" spans="1:5">
      <c r="A38" s="32">
        <v>33</v>
      </c>
      <c r="B38" s="32" t="s">
        <v>323</v>
      </c>
      <c r="C38" s="37">
        <v>200000</v>
      </c>
      <c r="D38" s="37"/>
      <c r="E38" s="32">
        <v>4</v>
      </c>
    </row>
    <row r="39" spans="1:5">
      <c r="A39" s="32">
        <v>34</v>
      </c>
      <c r="B39" s="32" t="s">
        <v>324</v>
      </c>
      <c r="C39" s="37">
        <v>100000</v>
      </c>
      <c r="D39" s="37"/>
      <c r="E39" s="32">
        <v>4</v>
      </c>
    </row>
    <row r="40" spans="1:5">
      <c r="C40" s="37"/>
      <c r="D40" s="45">
        <f>SUM(C35:C40)</f>
        <v>1827355.1400000001</v>
      </c>
    </row>
    <row r="41" spans="1:5">
      <c r="B41" s="33" t="s">
        <v>104</v>
      </c>
      <c r="C41" s="13" t="s">
        <v>28</v>
      </c>
      <c r="D41" s="31" t="s">
        <v>14</v>
      </c>
      <c r="E41" s="6" t="s">
        <v>108</v>
      </c>
    </row>
    <row r="42" spans="1:5">
      <c r="A42" s="32">
        <v>35</v>
      </c>
      <c r="B42" s="32" t="s">
        <v>315</v>
      </c>
      <c r="C42" s="37">
        <v>9900000</v>
      </c>
      <c r="E42" s="32">
        <v>7</v>
      </c>
    </row>
    <row r="43" spans="1:5">
      <c r="D43" s="45">
        <f>SUM(C42:C43)</f>
        <v>9900000</v>
      </c>
    </row>
  </sheetData>
  <pageMargins left="0.7" right="0.7" top="0.75" bottom="0.75" header="0.3" footer="0.3"/>
  <pageSetup paperSize="9" orientation="landscape" verticalDpi="0" r:id="rId1"/>
  <headerFooter>
    <oddFooter>&amp;CSECCIÓN 13&amp;RPágina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4"/>
  <sheetViews>
    <sheetView view="pageLayout" zoomScaleNormal="100" workbookViewId="0">
      <selection activeCell="B11" sqref="B11"/>
    </sheetView>
  </sheetViews>
  <sheetFormatPr baseColWidth="10" defaultRowHeight="15"/>
  <cols>
    <col min="1" max="1" width="4.140625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5" width="11.42578125" style="32"/>
    <col min="6" max="6" width="16.7109375" style="32" customWidth="1"/>
    <col min="7" max="7" width="11.42578125" style="32"/>
    <col min="8" max="8" width="15.140625" style="32" bestFit="1" customWidth="1"/>
    <col min="9" max="9" width="13.85546875" style="32" bestFit="1" customWidth="1"/>
    <col min="10" max="16384" width="11.42578125" style="32"/>
  </cols>
  <sheetData>
    <row r="1" spans="2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2:10">
      <c r="B2" s="33" t="s">
        <v>7</v>
      </c>
      <c r="C2" s="34">
        <f>SUM(C3:C9)</f>
        <v>809548625.29999995</v>
      </c>
      <c r="D2" s="35">
        <f>SUM(D3:D11)</f>
        <v>3480378</v>
      </c>
      <c r="E2" s="36">
        <f>D2/C2</f>
        <v>4.2991586808145748E-3</v>
      </c>
      <c r="F2" s="35">
        <f>SUM(F3:F11)</f>
        <v>3480378</v>
      </c>
      <c r="G2" s="36">
        <f>F2/C2</f>
        <v>4.2991586808145748E-3</v>
      </c>
      <c r="H2" s="70">
        <f>C2-D2+F2</f>
        <v>809548625.29999995</v>
      </c>
      <c r="I2" s="70">
        <f>H2-C2</f>
        <v>0</v>
      </c>
      <c r="J2" s="71">
        <f>I2/C2</f>
        <v>0</v>
      </c>
    </row>
    <row r="3" spans="2:10">
      <c r="B3" s="32" t="s">
        <v>18</v>
      </c>
      <c r="C3" s="37">
        <v>77809965.540000007</v>
      </c>
      <c r="D3" s="38">
        <f>D13</f>
        <v>0</v>
      </c>
      <c r="E3" s="40">
        <f t="shared" ref="E3:E9" si="0">D3/C3</f>
        <v>0</v>
      </c>
      <c r="F3" s="38">
        <f>C32</f>
        <v>100000</v>
      </c>
      <c r="G3" s="39">
        <f t="shared" ref="G3:G9" si="1">F3/C3</f>
        <v>1.2851824224056839E-3</v>
      </c>
      <c r="H3" s="77">
        <f t="shared" ref="H3:H9" si="2">C3-D3+F3</f>
        <v>77909965.540000007</v>
      </c>
      <c r="I3" s="77">
        <f t="shared" ref="I3:I9" si="3">H3-C3</f>
        <v>100000</v>
      </c>
      <c r="J3" s="78">
        <f t="shared" ref="J3:J9" si="4">I3/C3</f>
        <v>1.2851824224056839E-3</v>
      </c>
    </row>
    <row r="4" spans="2:10">
      <c r="B4" s="32" t="s">
        <v>19</v>
      </c>
      <c r="C4" s="37">
        <v>8016554.5</v>
      </c>
      <c r="D4" s="38">
        <f>D15</f>
        <v>0</v>
      </c>
      <c r="E4" s="40">
        <f t="shared" si="0"/>
        <v>0</v>
      </c>
      <c r="F4" s="38"/>
      <c r="G4" s="39"/>
      <c r="H4" s="77">
        <f t="shared" si="2"/>
        <v>8016554.5</v>
      </c>
      <c r="I4" s="77">
        <f t="shared" si="3"/>
        <v>0</v>
      </c>
      <c r="J4" s="78">
        <f t="shared" si="4"/>
        <v>0</v>
      </c>
    </row>
    <row r="5" spans="2:10">
      <c r="B5" s="32" t="s">
        <v>26</v>
      </c>
      <c r="C5" s="37"/>
      <c r="D5" s="38"/>
      <c r="E5" s="40"/>
      <c r="F5" s="38"/>
      <c r="G5" s="39"/>
      <c r="H5" s="77"/>
      <c r="I5" s="77"/>
      <c r="J5" s="78"/>
    </row>
    <row r="6" spans="2:10">
      <c r="B6" s="32" t="s">
        <v>25</v>
      </c>
      <c r="C6" s="37">
        <v>463451102.80000001</v>
      </c>
      <c r="D6" s="38">
        <f>D20</f>
        <v>680378</v>
      </c>
      <c r="E6" s="40">
        <f t="shared" si="0"/>
        <v>1.4680685748494457E-3</v>
      </c>
      <c r="F6" s="38">
        <f>C26+C27+C28+C33+C18+C19</f>
        <v>680378</v>
      </c>
      <c r="G6" s="39">
        <f t="shared" si="1"/>
        <v>1.4680685748494457E-3</v>
      </c>
      <c r="H6" s="77">
        <f t="shared" si="2"/>
        <v>463451102.80000001</v>
      </c>
      <c r="I6" s="77">
        <f t="shared" si="3"/>
        <v>0</v>
      </c>
      <c r="J6" s="78">
        <f t="shared" si="4"/>
        <v>0</v>
      </c>
    </row>
    <row r="7" spans="2:10">
      <c r="B7" s="32" t="s">
        <v>24</v>
      </c>
      <c r="C7" s="37"/>
      <c r="D7" s="38"/>
      <c r="E7" s="40"/>
      <c r="F7" s="38"/>
      <c r="G7" s="39"/>
      <c r="H7" s="77"/>
      <c r="I7" s="77"/>
      <c r="J7" s="78"/>
    </row>
    <row r="8" spans="2:10">
      <c r="B8" s="32" t="s">
        <v>23</v>
      </c>
      <c r="C8" s="37">
        <v>58005398.759999998</v>
      </c>
      <c r="D8" s="38">
        <f>D22</f>
        <v>0</v>
      </c>
      <c r="E8" s="40">
        <f t="shared" si="0"/>
        <v>0</v>
      </c>
      <c r="F8" s="38">
        <f>C17+C29+C30+C31</f>
        <v>2200000</v>
      </c>
      <c r="G8" s="39">
        <f t="shared" si="1"/>
        <v>3.7927504112205163E-2</v>
      </c>
      <c r="H8" s="77">
        <f t="shared" si="2"/>
        <v>60205398.759999998</v>
      </c>
      <c r="I8" s="77">
        <f t="shared" si="3"/>
        <v>2200000</v>
      </c>
      <c r="J8" s="78">
        <f t="shared" si="4"/>
        <v>3.7927504112205163E-2</v>
      </c>
    </row>
    <row r="9" spans="2:10">
      <c r="B9" s="32" t="s">
        <v>39</v>
      </c>
      <c r="C9" s="37">
        <v>202265603.69999999</v>
      </c>
      <c r="D9" s="38">
        <f>D34</f>
        <v>2800000</v>
      </c>
      <c r="E9" s="40">
        <f t="shared" si="0"/>
        <v>1.3843184153806771E-2</v>
      </c>
      <c r="F9" s="38">
        <f>C24+C25</f>
        <v>500000</v>
      </c>
      <c r="G9" s="39">
        <f t="shared" si="1"/>
        <v>2.4719971703226376E-3</v>
      </c>
      <c r="H9" s="77">
        <f t="shared" si="2"/>
        <v>199965603.69999999</v>
      </c>
      <c r="I9" s="77">
        <f t="shared" si="3"/>
        <v>-2300000</v>
      </c>
      <c r="J9" s="78">
        <f t="shared" si="4"/>
        <v>-1.1371186983484133E-2</v>
      </c>
    </row>
    <row r="10" spans="2:10">
      <c r="B10" s="32" t="s">
        <v>21</v>
      </c>
      <c r="C10" s="37"/>
      <c r="D10" s="38"/>
      <c r="E10" s="40"/>
      <c r="F10" s="38"/>
      <c r="G10" s="40"/>
      <c r="H10" s="77"/>
      <c r="I10" s="77"/>
      <c r="J10" s="78"/>
    </row>
    <row r="11" spans="2:10">
      <c r="B11" s="32" t="s">
        <v>20</v>
      </c>
      <c r="C11" s="37"/>
      <c r="D11" s="38"/>
      <c r="E11" s="40"/>
      <c r="F11" s="38"/>
      <c r="G11" s="40"/>
      <c r="H11" s="77"/>
      <c r="I11" s="77"/>
      <c r="J11" s="78"/>
    </row>
    <row r="12" spans="2:10">
      <c r="B12" s="33" t="s">
        <v>27</v>
      </c>
      <c r="C12" s="6" t="s">
        <v>28</v>
      </c>
      <c r="D12" s="42" t="s">
        <v>14</v>
      </c>
      <c r="E12" s="6" t="s">
        <v>108</v>
      </c>
    </row>
    <row r="13" spans="2:10">
      <c r="C13" s="37"/>
      <c r="D13" s="45">
        <f>SUM(C13:C13)</f>
        <v>0</v>
      </c>
    </row>
    <row r="14" spans="2:10">
      <c r="B14" s="33" t="s">
        <v>35</v>
      </c>
      <c r="C14" s="13" t="s">
        <v>28</v>
      </c>
      <c r="D14" s="31" t="s">
        <v>14</v>
      </c>
      <c r="E14" s="6" t="s">
        <v>108</v>
      </c>
    </row>
    <row r="15" spans="2:10">
      <c r="C15" s="37"/>
      <c r="D15" s="45">
        <f>SUM(C15:C15)</f>
        <v>0</v>
      </c>
    </row>
    <row r="16" spans="2:10">
      <c r="B16" s="33" t="s">
        <v>36</v>
      </c>
      <c r="C16" s="13" t="s">
        <v>28</v>
      </c>
      <c r="D16" s="31" t="s">
        <v>14</v>
      </c>
      <c r="E16" s="6" t="s">
        <v>108</v>
      </c>
    </row>
    <row r="17" spans="1:5">
      <c r="A17" s="32">
        <v>36</v>
      </c>
      <c r="B17" s="32" t="s">
        <v>343</v>
      </c>
      <c r="C17" s="37">
        <v>500000</v>
      </c>
      <c r="D17" s="37"/>
      <c r="E17" s="32">
        <v>6</v>
      </c>
    </row>
    <row r="18" spans="1:5">
      <c r="A18" s="32">
        <v>37</v>
      </c>
      <c r="B18" s="32" t="s">
        <v>347</v>
      </c>
      <c r="C18" s="37">
        <v>101628</v>
      </c>
      <c r="D18" s="37"/>
      <c r="E18" s="32">
        <v>4</v>
      </c>
    </row>
    <row r="19" spans="1:5">
      <c r="A19" s="32">
        <v>38</v>
      </c>
      <c r="B19" s="32" t="s">
        <v>348</v>
      </c>
      <c r="C19" s="37">
        <v>78750</v>
      </c>
      <c r="D19" s="37"/>
      <c r="E19" s="32">
        <v>4</v>
      </c>
    </row>
    <row r="20" spans="1:5">
      <c r="C20" s="37"/>
      <c r="D20" s="45">
        <f>SUM(C17:C20)</f>
        <v>680378</v>
      </c>
    </row>
    <row r="21" spans="1:5">
      <c r="B21" s="33" t="s">
        <v>37</v>
      </c>
      <c r="C21" s="13" t="s">
        <v>28</v>
      </c>
      <c r="D21" s="31" t="s">
        <v>14</v>
      </c>
      <c r="E21" s="6" t="s">
        <v>108</v>
      </c>
    </row>
    <row r="22" spans="1:5">
      <c r="C22" s="37"/>
      <c r="D22" s="45">
        <f>SUM(C22:C22)</f>
        <v>0</v>
      </c>
    </row>
    <row r="23" spans="1:5">
      <c r="B23" s="33" t="s">
        <v>31</v>
      </c>
      <c r="C23" s="13" t="s">
        <v>28</v>
      </c>
      <c r="D23" s="31" t="s">
        <v>14</v>
      </c>
      <c r="E23" s="6" t="s">
        <v>108</v>
      </c>
    </row>
    <row r="24" spans="1:5">
      <c r="A24" s="32">
        <v>39</v>
      </c>
      <c r="B24" s="32" t="s">
        <v>341</v>
      </c>
      <c r="C24" s="37">
        <v>300000</v>
      </c>
      <c r="D24" s="37"/>
      <c r="E24" s="32">
        <v>7</v>
      </c>
    </row>
    <row r="25" spans="1:5">
      <c r="A25" s="32">
        <v>40</v>
      </c>
      <c r="B25" s="32" t="s">
        <v>341</v>
      </c>
      <c r="C25" s="37">
        <v>200000</v>
      </c>
      <c r="D25" s="37"/>
      <c r="E25" s="32">
        <v>7</v>
      </c>
    </row>
    <row r="26" spans="1:5">
      <c r="A26" s="32">
        <v>41</v>
      </c>
      <c r="B26" s="32" t="s">
        <v>342</v>
      </c>
      <c r="C26" s="37">
        <v>139931</v>
      </c>
      <c r="D26" s="37"/>
      <c r="E26" s="32">
        <v>4</v>
      </c>
    </row>
    <row r="27" spans="1:5">
      <c r="A27" s="32">
        <v>42</v>
      </c>
      <c r="B27" s="32" t="s">
        <v>342</v>
      </c>
      <c r="C27" s="37">
        <v>60069</v>
      </c>
      <c r="D27" s="37"/>
      <c r="E27" s="32">
        <v>4</v>
      </c>
    </row>
    <row r="28" spans="1:5">
      <c r="A28" s="32">
        <v>43</v>
      </c>
      <c r="B28" s="32" t="s">
        <v>342</v>
      </c>
      <c r="C28" s="37">
        <v>200000</v>
      </c>
      <c r="D28" s="37"/>
      <c r="E28" s="32">
        <v>4</v>
      </c>
    </row>
    <row r="29" spans="1:5">
      <c r="A29" s="32">
        <v>44</v>
      </c>
      <c r="B29" s="32" t="s">
        <v>343</v>
      </c>
      <c r="C29" s="37">
        <v>500000</v>
      </c>
      <c r="D29" s="37"/>
      <c r="E29" s="32">
        <v>6</v>
      </c>
    </row>
    <row r="30" spans="1:5">
      <c r="A30" s="32">
        <v>45</v>
      </c>
      <c r="B30" s="32" t="s">
        <v>344</v>
      </c>
      <c r="C30" s="37">
        <v>500000</v>
      </c>
      <c r="D30" s="37"/>
      <c r="E30" s="32">
        <v>6</v>
      </c>
    </row>
    <row r="31" spans="1:5">
      <c r="A31" s="32">
        <v>46</v>
      </c>
      <c r="B31" s="32" t="s">
        <v>344</v>
      </c>
      <c r="C31" s="37">
        <v>700000</v>
      </c>
      <c r="D31" s="37"/>
      <c r="E31" s="32">
        <v>6</v>
      </c>
    </row>
    <row r="32" spans="1:5">
      <c r="A32" s="32">
        <v>47</v>
      </c>
      <c r="B32" s="32" t="s">
        <v>345</v>
      </c>
      <c r="C32" s="37">
        <v>100000</v>
      </c>
      <c r="D32" s="37"/>
      <c r="E32" s="32">
        <v>1</v>
      </c>
    </row>
    <row r="33" spans="1:5">
      <c r="A33" s="32">
        <v>48</v>
      </c>
      <c r="B33" s="32" t="s">
        <v>346</v>
      </c>
      <c r="C33" s="37">
        <v>100000</v>
      </c>
      <c r="D33" s="37"/>
      <c r="E33" s="32">
        <v>4</v>
      </c>
    </row>
    <row r="34" spans="1:5">
      <c r="C34" s="37"/>
      <c r="D34" s="45">
        <f>SUM(C24:C34)</f>
        <v>2800000</v>
      </c>
    </row>
  </sheetData>
  <pageMargins left="0.7" right="0.7" top="0.75" bottom="0.75" header="0.3" footer="0.3"/>
  <pageSetup paperSize="9" orientation="landscape" verticalDpi="0" r:id="rId1"/>
  <headerFooter>
    <oddFooter>&amp;CSECCIÓN 14&amp;RPágina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66"/>
  <sheetViews>
    <sheetView view="pageLayout" zoomScaleNormal="100" workbookViewId="0">
      <selection activeCell="B65" sqref="B65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5" width="11.42578125" style="32"/>
    <col min="6" max="6" width="16.7109375" style="32" customWidth="1"/>
    <col min="7" max="7" width="14.140625" style="32" bestFit="1" customWidth="1"/>
    <col min="8" max="8" width="15.140625" style="32" bestFit="1" customWidth="1"/>
    <col min="9" max="9" width="13.85546875" style="32" bestFit="1" customWidth="1"/>
    <col min="10" max="16384" width="11.42578125" style="32"/>
  </cols>
  <sheetData>
    <row r="1" spans="2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2:10">
      <c r="B2" s="33" t="s">
        <v>8</v>
      </c>
      <c r="C2" s="34">
        <f>SUM(C3:C9)</f>
        <v>142952557.92000002</v>
      </c>
      <c r="D2" s="35">
        <f>SUM(D3:D11)</f>
        <v>26900000</v>
      </c>
      <c r="E2" s="36">
        <f>D2/C2</f>
        <v>0.18817431734977377</v>
      </c>
      <c r="F2" s="35">
        <f>SUM(F3:F11)</f>
        <v>19100000</v>
      </c>
      <c r="G2" s="36">
        <f>F2/C2</f>
        <v>0.1336107606461219</v>
      </c>
      <c r="H2" s="70">
        <f>C2-D2+F2</f>
        <v>135152557.92000002</v>
      </c>
      <c r="I2" s="70">
        <f>H2-C2</f>
        <v>-7800000</v>
      </c>
      <c r="J2" s="74">
        <f>I2/C2</f>
        <v>-5.4563556703651879E-2</v>
      </c>
    </row>
    <row r="3" spans="2:10">
      <c r="B3" s="32" t="s">
        <v>18</v>
      </c>
      <c r="C3" s="37">
        <v>11176429.539999999</v>
      </c>
      <c r="D3" s="38">
        <f>D16</f>
        <v>0</v>
      </c>
      <c r="E3" s="40">
        <f t="shared" ref="E3:E9" si="0">D3/C3</f>
        <v>0</v>
      </c>
      <c r="H3" s="77">
        <f t="shared" ref="H3:H9" si="1">C3-D3+F3</f>
        <v>11176429.539999999</v>
      </c>
      <c r="I3" s="77">
        <f t="shared" ref="I3:I9" si="2">H3-C3</f>
        <v>0</v>
      </c>
      <c r="J3" s="78">
        <f t="shared" ref="J3:J9" si="3">I3/C3</f>
        <v>0</v>
      </c>
    </row>
    <row r="4" spans="2:10">
      <c r="B4" s="32" t="s">
        <v>19</v>
      </c>
      <c r="C4" s="37">
        <v>2864192.5</v>
      </c>
      <c r="D4" s="38">
        <f>D20</f>
        <v>0</v>
      </c>
      <c r="E4" s="40">
        <f t="shared" si="0"/>
        <v>0</v>
      </c>
      <c r="H4" s="77">
        <f t="shared" si="1"/>
        <v>2864192.5</v>
      </c>
      <c r="I4" s="77">
        <f t="shared" si="2"/>
        <v>0</v>
      </c>
      <c r="J4" s="78">
        <f t="shared" si="3"/>
        <v>0</v>
      </c>
    </row>
    <row r="5" spans="2:10">
      <c r="B5" s="32" t="s">
        <v>26</v>
      </c>
      <c r="C5" s="37"/>
      <c r="D5" s="38"/>
      <c r="E5" s="40"/>
      <c r="H5" s="77"/>
      <c r="I5" s="77"/>
      <c r="J5" s="78"/>
    </row>
    <row r="6" spans="2:10">
      <c r="B6" s="32" t="s">
        <v>25</v>
      </c>
      <c r="C6" s="37">
        <v>55583302.450000003</v>
      </c>
      <c r="D6" s="38">
        <f>D24</f>
        <v>0</v>
      </c>
      <c r="E6" s="40">
        <f t="shared" si="0"/>
        <v>0</v>
      </c>
      <c r="F6" s="38">
        <f>SUM(C52:C56)</f>
        <v>1000000</v>
      </c>
      <c r="G6" s="39">
        <f>F6/C6</f>
        <v>1.7991014493957978E-2</v>
      </c>
      <c r="H6" s="77">
        <f t="shared" si="1"/>
        <v>56583302.450000003</v>
      </c>
      <c r="I6" s="77">
        <f t="shared" si="2"/>
        <v>1000000</v>
      </c>
      <c r="J6" s="78">
        <f t="shared" si="3"/>
        <v>1.7991014493957978E-2</v>
      </c>
    </row>
    <row r="7" spans="2:10">
      <c r="B7" s="32" t="s">
        <v>24</v>
      </c>
      <c r="C7" s="37"/>
      <c r="D7" s="38"/>
      <c r="E7" s="40"/>
      <c r="F7" s="38"/>
      <c r="H7" s="77"/>
      <c r="I7" s="77"/>
      <c r="J7" s="78"/>
    </row>
    <row r="8" spans="2:10">
      <c r="B8" s="32" t="s">
        <v>23</v>
      </c>
      <c r="C8" s="37">
        <v>1980288.54</v>
      </c>
      <c r="D8" s="38">
        <f>D28</f>
        <v>0</v>
      </c>
      <c r="E8" s="40">
        <f t="shared" si="0"/>
        <v>0</v>
      </c>
      <c r="F8" s="38">
        <f>SUM(C57:C60)</f>
        <v>1200000</v>
      </c>
      <c r="G8" s="39">
        <f>F8/C8</f>
        <v>0.60597229937007058</v>
      </c>
      <c r="H8" s="77">
        <f t="shared" si="1"/>
        <v>3180288.54</v>
      </c>
      <c r="I8" s="77">
        <f t="shared" si="2"/>
        <v>1200000</v>
      </c>
      <c r="J8" s="78">
        <f t="shared" si="3"/>
        <v>0.60597229937007058</v>
      </c>
    </row>
    <row r="9" spans="2:10">
      <c r="B9" s="32" t="s">
        <v>39</v>
      </c>
      <c r="C9" s="37">
        <v>71348344.890000001</v>
      </c>
      <c r="D9" s="38">
        <f>D49</f>
        <v>26900000</v>
      </c>
      <c r="E9" s="40">
        <f t="shared" si="0"/>
        <v>0.3770234620224559</v>
      </c>
      <c r="F9" s="38">
        <f>SUM(C35:C44)+SUM(C61:C65)</f>
        <v>16900000</v>
      </c>
      <c r="G9" s="39">
        <f>F9/C9</f>
        <v>0.23686604119626412</v>
      </c>
      <c r="H9" s="77">
        <f t="shared" si="1"/>
        <v>61348344.890000001</v>
      </c>
      <c r="I9" s="77">
        <f t="shared" si="2"/>
        <v>-10000000</v>
      </c>
      <c r="J9" s="79">
        <f t="shared" si="3"/>
        <v>-0.14015742082619179</v>
      </c>
    </row>
    <row r="10" spans="2:10">
      <c r="B10" s="32" t="s">
        <v>21</v>
      </c>
      <c r="C10" s="37"/>
      <c r="D10" s="38"/>
      <c r="E10" s="40"/>
      <c r="H10" s="70"/>
      <c r="I10" s="70"/>
      <c r="J10" s="71"/>
    </row>
    <row r="11" spans="2:10">
      <c r="B11" s="32" t="s">
        <v>20</v>
      </c>
      <c r="C11" s="37"/>
      <c r="D11" s="38"/>
      <c r="E11" s="40"/>
      <c r="H11" s="70"/>
      <c r="I11" s="70"/>
      <c r="J11" s="71"/>
    </row>
    <row r="12" spans="2:10">
      <c r="C12" s="41"/>
    </row>
    <row r="13" spans="2:10">
      <c r="B13" s="33" t="s">
        <v>27</v>
      </c>
      <c r="C13" s="6" t="s">
        <v>28</v>
      </c>
      <c r="D13" s="42" t="s">
        <v>14</v>
      </c>
      <c r="E13" s="6" t="s">
        <v>108</v>
      </c>
    </row>
    <row r="14" spans="2:10">
      <c r="B14" s="46"/>
      <c r="C14" s="30"/>
      <c r="D14" s="31"/>
    </row>
    <row r="15" spans="2:10">
      <c r="C15" s="37"/>
      <c r="D15" s="37"/>
    </row>
    <row r="16" spans="2:10">
      <c r="C16" s="37"/>
      <c r="D16" s="45">
        <f>SUM(C14:C16)</f>
        <v>0</v>
      </c>
    </row>
    <row r="17" spans="2:5">
      <c r="B17" s="33" t="s">
        <v>35</v>
      </c>
      <c r="C17" s="13" t="s">
        <v>28</v>
      </c>
      <c r="D17" s="31" t="s">
        <v>14</v>
      </c>
      <c r="E17" s="6" t="s">
        <v>108</v>
      </c>
    </row>
    <row r="18" spans="2:5">
      <c r="C18" s="37"/>
      <c r="D18" s="37"/>
    </row>
    <row r="19" spans="2:5">
      <c r="C19" s="37"/>
      <c r="D19" s="37"/>
    </row>
    <row r="20" spans="2:5">
      <c r="C20" s="37"/>
      <c r="D20" s="45">
        <f>SUM(C18:C20)</f>
        <v>0</v>
      </c>
    </row>
    <row r="21" spans="2:5">
      <c r="B21" s="33" t="s">
        <v>36</v>
      </c>
      <c r="C21" s="13" t="s">
        <v>28</v>
      </c>
      <c r="D21" s="31" t="s">
        <v>14</v>
      </c>
      <c r="E21" s="6" t="s">
        <v>108</v>
      </c>
    </row>
    <row r="22" spans="2:5">
      <c r="C22" s="37"/>
      <c r="D22" s="37"/>
    </row>
    <row r="23" spans="2:5">
      <c r="C23" s="37"/>
      <c r="D23" s="37"/>
    </row>
    <row r="24" spans="2:5">
      <c r="C24" s="37"/>
      <c r="D24" s="45">
        <f>SUM(C22:C24)</f>
        <v>0</v>
      </c>
    </row>
    <row r="25" spans="2:5">
      <c r="B25" s="33" t="s">
        <v>37</v>
      </c>
      <c r="C25" s="13" t="s">
        <v>28</v>
      </c>
      <c r="D25" s="31" t="s">
        <v>14</v>
      </c>
      <c r="E25" s="6" t="s">
        <v>108</v>
      </c>
    </row>
    <row r="26" spans="2:5">
      <c r="C26" s="37"/>
      <c r="D26" s="37"/>
    </row>
    <row r="27" spans="2:5">
      <c r="C27" s="37"/>
      <c r="D27" s="37"/>
    </row>
    <row r="28" spans="2:5">
      <c r="C28" s="37"/>
      <c r="D28" s="45">
        <f>SUM(C26:C28)</f>
        <v>0</v>
      </c>
    </row>
    <row r="34" spans="1:7">
      <c r="B34" s="33" t="s">
        <v>31</v>
      </c>
      <c r="C34" s="13" t="s">
        <v>28</v>
      </c>
      <c r="D34" s="31" t="s">
        <v>14</v>
      </c>
      <c r="E34" s="6" t="s">
        <v>108</v>
      </c>
    </row>
    <row r="35" spans="1:7">
      <c r="A35" s="32">
        <v>49</v>
      </c>
      <c r="B35" s="32" t="s">
        <v>117</v>
      </c>
      <c r="C35" s="37">
        <v>1500000</v>
      </c>
      <c r="D35" s="37"/>
      <c r="E35" s="32">
        <v>7</v>
      </c>
    </row>
    <row r="36" spans="1:7">
      <c r="A36" s="32">
        <v>50</v>
      </c>
      <c r="B36" s="32" t="s">
        <v>118</v>
      </c>
      <c r="C36" s="37">
        <v>1500000</v>
      </c>
      <c r="D36" s="37"/>
      <c r="E36" s="32">
        <v>7</v>
      </c>
    </row>
    <row r="37" spans="1:7">
      <c r="A37" s="32">
        <v>51</v>
      </c>
      <c r="B37" s="32" t="s">
        <v>119</v>
      </c>
      <c r="C37" s="37">
        <v>1500000</v>
      </c>
      <c r="D37" s="37"/>
      <c r="E37" s="32">
        <v>7</v>
      </c>
    </row>
    <row r="38" spans="1:7">
      <c r="A38" s="32">
        <v>52</v>
      </c>
      <c r="B38" s="32" t="s">
        <v>120</v>
      </c>
      <c r="C38" s="37">
        <v>300000</v>
      </c>
      <c r="D38" s="37"/>
      <c r="E38" s="32">
        <v>7</v>
      </c>
    </row>
    <row r="39" spans="1:7">
      <c r="A39" s="32">
        <v>53</v>
      </c>
      <c r="B39" s="32" t="s">
        <v>121</v>
      </c>
      <c r="C39" s="37">
        <v>300000</v>
      </c>
      <c r="D39" s="37"/>
      <c r="E39" s="32">
        <v>7</v>
      </c>
    </row>
    <row r="40" spans="1:7">
      <c r="A40" s="32">
        <v>54</v>
      </c>
      <c r="B40" s="32" t="s">
        <v>122</v>
      </c>
      <c r="C40" s="37">
        <v>1000000</v>
      </c>
      <c r="D40" s="37"/>
      <c r="E40" s="32">
        <v>7</v>
      </c>
    </row>
    <row r="41" spans="1:7">
      <c r="A41" s="32">
        <v>55</v>
      </c>
      <c r="B41" s="32" t="s">
        <v>123</v>
      </c>
      <c r="C41" s="37">
        <v>600000</v>
      </c>
      <c r="D41" s="37"/>
      <c r="E41" s="32">
        <v>7</v>
      </c>
    </row>
    <row r="42" spans="1:7">
      <c r="A42" s="32">
        <v>56</v>
      </c>
      <c r="B42" s="32" t="s">
        <v>124</v>
      </c>
      <c r="C42" s="37">
        <v>5000000</v>
      </c>
      <c r="D42" s="37"/>
      <c r="E42" s="32">
        <v>7</v>
      </c>
    </row>
    <row r="43" spans="1:7">
      <c r="A43" s="32">
        <v>57</v>
      </c>
      <c r="B43" s="32" t="s">
        <v>125</v>
      </c>
      <c r="C43" s="37">
        <v>2000000</v>
      </c>
      <c r="D43" s="37"/>
      <c r="E43" s="32">
        <v>7</v>
      </c>
    </row>
    <row r="44" spans="1:7">
      <c r="A44" s="32">
        <v>58</v>
      </c>
      <c r="B44" s="32" t="s">
        <v>142</v>
      </c>
      <c r="C44" s="37">
        <v>2000000</v>
      </c>
      <c r="D44" s="37"/>
      <c r="E44" s="32">
        <v>7</v>
      </c>
    </row>
    <row r="45" spans="1:7">
      <c r="A45" s="32">
        <v>59</v>
      </c>
      <c r="B45" s="72" t="s">
        <v>215</v>
      </c>
      <c r="C45" s="73">
        <v>5000000</v>
      </c>
      <c r="D45" s="73"/>
      <c r="E45" s="72">
        <v>7</v>
      </c>
      <c r="F45" s="72" t="s">
        <v>220</v>
      </c>
    </row>
    <row r="46" spans="1:7">
      <c r="A46" s="32">
        <v>60</v>
      </c>
      <c r="B46" s="72" t="s">
        <v>216</v>
      </c>
      <c r="C46" s="73">
        <v>5000000</v>
      </c>
      <c r="D46" s="73"/>
      <c r="E46" s="72">
        <v>7</v>
      </c>
      <c r="F46" s="72" t="s">
        <v>220</v>
      </c>
    </row>
    <row r="47" spans="1:7">
      <c r="A47" s="32">
        <v>61</v>
      </c>
      <c r="B47" s="72" t="s">
        <v>217</v>
      </c>
      <c r="C47" s="73">
        <v>800000</v>
      </c>
      <c r="D47" s="73"/>
      <c r="E47" s="72">
        <v>7</v>
      </c>
      <c r="F47" s="72" t="s">
        <v>220</v>
      </c>
    </row>
    <row r="48" spans="1:7">
      <c r="A48" s="32">
        <v>62</v>
      </c>
      <c r="B48" s="72" t="s">
        <v>218</v>
      </c>
      <c r="C48" s="73">
        <v>400000</v>
      </c>
      <c r="D48" s="73"/>
      <c r="E48" s="72">
        <v>7</v>
      </c>
      <c r="F48" s="72" t="s">
        <v>220</v>
      </c>
      <c r="G48" s="73">
        <f>C45+C46+C47+C48</f>
        <v>11200000</v>
      </c>
    </row>
    <row r="49" spans="1:7">
      <c r="C49" s="37"/>
      <c r="D49" s="45">
        <f>SUM(C35:C48)</f>
        <v>26900000</v>
      </c>
      <c r="G49" s="38"/>
    </row>
    <row r="51" spans="1:7">
      <c r="B51" s="33" t="s">
        <v>104</v>
      </c>
      <c r="C51" s="13" t="s">
        <v>28</v>
      </c>
      <c r="D51" s="31" t="s">
        <v>14</v>
      </c>
      <c r="E51" s="6" t="s">
        <v>108</v>
      </c>
    </row>
    <row r="52" spans="1:7">
      <c r="A52" s="32">
        <v>63</v>
      </c>
      <c r="B52" s="32" t="s">
        <v>128</v>
      </c>
      <c r="C52" s="37">
        <v>200000</v>
      </c>
      <c r="E52" s="32">
        <v>4</v>
      </c>
    </row>
    <row r="53" spans="1:7">
      <c r="A53" s="32">
        <v>64</v>
      </c>
      <c r="B53" s="32" t="s">
        <v>134</v>
      </c>
      <c r="C53" s="37">
        <v>300000</v>
      </c>
      <c r="E53" s="32">
        <v>4</v>
      </c>
    </row>
    <row r="54" spans="1:7">
      <c r="A54" s="32">
        <v>65</v>
      </c>
      <c r="B54" s="32" t="s">
        <v>137</v>
      </c>
      <c r="C54" s="37">
        <v>150000</v>
      </c>
      <c r="E54" s="32">
        <v>4</v>
      </c>
    </row>
    <row r="55" spans="1:7">
      <c r="A55" s="32">
        <v>66</v>
      </c>
      <c r="B55" s="32" t="s">
        <v>138</v>
      </c>
      <c r="C55" s="37">
        <v>200000</v>
      </c>
      <c r="E55" s="32">
        <v>4</v>
      </c>
    </row>
    <row r="56" spans="1:7">
      <c r="A56" s="32">
        <v>67</v>
      </c>
      <c r="B56" s="32" t="s">
        <v>139</v>
      </c>
      <c r="C56" s="37">
        <v>150000</v>
      </c>
      <c r="E56" s="32">
        <v>4</v>
      </c>
    </row>
    <row r="57" spans="1:7">
      <c r="A57" s="32">
        <v>68</v>
      </c>
      <c r="B57" s="32" t="s">
        <v>130</v>
      </c>
      <c r="C57" s="37">
        <v>500000</v>
      </c>
      <c r="E57" s="32">
        <v>6</v>
      </c>
    </row>
    <row r="58" spans="1:7">
      <c r="A58" s="32">
        <v>69</v>
      </c>
      <c r="B58" s="32" t="s">
        <v>131</v>
      </c>
      <c r="C58" s="37">
        <v>200000</v>
      </c>
      <c r="E58" s="32">
        <v>6</v>
      </c>
    </row>
    <row r="59" spans="1:7">
      <c r="A59" s="32">
        <v>70</v>
      </c>
      <c r="B59" s="32" t="s">
        <v>132</v>
      </c>
      <c r="C59" s="37">
        <v>200000</v>
      </c>
      <c r="E59" s="32">
        <v>6</v>
      </c>
    </row>
    <row r="60" spans="1:7">
      <c r="A60" s="32">
        <v>71</v>
      </c>
      <c r="B60" s="32" t="s">
        <v>133</v>
      </c>
      <c r="C60" s="37">
        <v>300000</v>
      </c>
      <c r="E60" s="32">
        <v>6</v>
      </c>
    </row>
    <row r="61" spans="1:7">
      <c r="A61" s="32">
        <v>72</v>
      </c>
      <c r="B61" s="32" t="s">
        <v>126</v>
      </c>
      <c r="C61" s="37">
        <v>100000</v>
      </c>
      <c r="E61" s="32">
        <v>7</v>
      </c>
    </row>
    <row r="62" spans="1:7">
      <c r="A62" s="32">
        <v>73</v>
      </c>
      <c r="B62" s="32" t="s">
        <v>127</v>
      </c>
      <c r="C62" s="37">
        <v>250000</v>
      </c>
      <c r="E62" s="32">
        <v>7</v>
      </c>
    </row>
    <row r="63" spans="1:7">
      <c r="A63" s="32">
        <v>74</v>
      </c>
      <c r="B63" s="32" t="s">
        <v>129</v>
      </c>
      <c r="C63" s="37">
        <v>250000</v>
      </c>
      <c r="E63" s="32">
        <v>7</v>
      </c>
    </row>
    <row r="64" spans="1:7">
      <c r="A64" s="32">
        <v>75</v>
      </c>
      <c r="B64" s="32" t="s">
        <v>135</v>
      </c>
      <c r="C64" s="37">
        <v>300000</v>
      </c>
      <c r="E64" s="32">
        <v>7</v>
      </c>
    </row>
    <row r="65" spans="1:7">
      <c r="A65" s="32">
        <v>76</v>
      </c>
      <c r="B65" s="32" t="s">
        <v>136</v>
      </c>
      <c r="C65" s="37">
        <v>300000</v>
      </c>
      <c r="E65" s="32">
        <v>7</v>
      </c>
    </row>
    <row r="66" spans="1:7">
      <c r="C66" s="37"/>
      <c r="D66" s="45">
        <f>SUM(C52:C66)</f>
        <v>3400000</v>
      </c>
      <c r="G66" s="38"/>
    </row>
  </sheetData>
  <sortState ref="B52:E65">
    <sortCondition ref="E52:E65"/>
  </sortState>
  <pageMargins left="0.7" right="0.7" top="0.75" bottom="0.75" header="0.3" footer="0.3"/>
  <pageSetup paperSize="9" orientation="landscape" verticalDpi="0" r:id="rId1"/>
  <headerFooter>
    <oddFooter>&amp;CSECCIÓN 15&amp;RPágina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47"/>
  <sheetViews>
    <sheetView view="pageLayout" zoomScaleNormal="100" workbookViewId="0">
      <selection activeCell="A32" sqref="A32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7109375" style="32" customWidth="1"/>
    <col min="5" max="5" width="11.42578125" style="32"/>
    <col min="6" max="6" width="16.7109375" style="32" customWidth="1"/>
    <col min="7" max="7" width="11.42578125" style="32"/>
    <col min="8" max="8" width="16.85546875" style="32" bestFit="1" customWidth="1"/>
    <col min="9" max="9" width="14.140625" style="32" bestFit="1" customWidth="1"/>
    <col min="10" max="16384" width="11.42578125" style="32"/>
  </cols>
  <sheetData>
    <row r="1" spans="2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2:10">
      <c r="B2" s="33" t="s">
        <v>9</v>
      </c>
      <c r="C2" s="34">
        <f>SUM(C3:C9)</f>
        <v>2154360304.3699999</v>
      </c>
      <c r="D2" s="35">
        <f>SUM(D3:D11)</f>
        <v>2600000</v>
      </c>
      <c r="E2" s="36">
        <f>D2/C2</f>
        <v>1.206854765531116E-3</v>
      </c>
      <c r="F2" s="35">
        <f>SUM(F3:F11)</f>
        <v>13800000</v>
      </c>
      <c r="G2" s="36">
        <f>F2/C2</f>
        <v>6.4056137555113081E-3</v>
      </c>
      <c r="H2" s="70">
        <f>C2-D2+F2</f>
        <v>2165560304.3699999</v>
      </c>
      <c r="I2" s="70">
        <f>H2-C2</f>
        <v>11200000</v>
      </c>
      <c r="J2" s="71">
        <f>I2/C2</f>
        <v>5.1987589899801919E-3</v>
      </c>
    </row>
    <row r="3" spans="2:10">
      <c r="B3" s="32" t="s">
        <v>18</v>
      </c>
      <c r="C3" s="37">
        <v>42497302.509999998</v>
      </c>
      <c r="D3" s="38">
        <f>D14</f>
        <v>0</v>
      </c>
      <c r="E3" s="40">
        <f t="shared" ref="E3:E9" si="0">D3/C3</f>
        <v>0</v>
      </c>
      <c r="G3" s="40">
        <f t="shared" ref="G3:G9" si="1">F3/C3</f>
        <v>0</v>
      </c>
      <c r="H3" s="77">
        <f t="shared" ref="H3:H9" si="2">C3-D3+F3</f>
        <v>42497302.509999998</v>
      </c>
      <c r="I3" s="77">
        <f t="shared" ref="I3:I9" si="3">H3-C3</f>
        <v>0</v>
      </c>
      <c r="J3" s="78">
        <f t="shared" ref="J3:J9" si="4">I3/C3</f>
        <v>0</v>
      </c>
    </row>
    <row r="4" spans="2:10">
      <c r="B4" s="32" t="s">
        <v>19</v>
      </c>
      <c r="C4" s="37">
        <v>48312380.549999997</v>
      </c>
      <c r="E4" s="40"/>
      <c r="F4" s="38">
        <f>C18</f>
        <v>250000</v>
      </c>
      <c r="G4" s="40">
        <f>F4/C4</f>
        <v>5.1746570372632984E-3</v>
      </c>
      <c r="H4" s="77">
        <f t="shared" si="2"/>
        <v>48562380.549999997</v>
      </c>
      <c r="I4" s="77">
        <f t="shared" si="3"/>
        <v>250000</v>
      </c>
      <c r="J4" s="78">
        <f t="shared" si="4"/>
        <v>5.1746570372632984E-3</v>
      </c>
    </row>
    <row r="5" spans="2:10">
      <c r="B5" s="32" t="s">
        <v>26</v>
      </c>
      <c r="C5" s="37"/>
      <c r="D5" s="38"/>
      <c r="E5" s="40"/>
      <c r="G5" s="40"/>
      <c r="H5" s="77"/>
      <c r="I5" s="77"/>
      <c r="J5" s="78"/>
    </row>
    <row r="6" spans="2:10">
      <c r="B6" s="32" t="s">
        <v>25</v>
      </c>
      <c r="C6" s="37">
        <v>2035206515.6800001</v>
      </c>
      <c r="D6" s="38">
        <f>D33</f>
        <v>2600000</v>
      </c>
      <c r="E6" s="40">
        <f t="shared" si="0"/>
        <v>1.2775116333249808E-3</v>
      </c>
      <c r="F6" s="38">
        <f>SUM(C19:C29)+C30+C31+C32</f>
        <v>2350000</v>
      </c>
      <c r="G6" s="40">
        <f t="shared" si="1"/>
        <v>1.1546739762745019E-3</v>
      </c>
      <c r="H6" s="77">
        <f t="shared" si="2"/>
        <v>2034956515.6800001</v>
      </c>
      <c r="I6" s="77">
        <f t="shared" si="3"/>
        <v>-250000</v>
      </c>
      <c r="J6" s="79">
        <f t="shared" si="4"/>
        <v>-1.2283765705047893E-4</v>
      </c>
    </row>
    <row r="7" spans="2:10">
      <c r="B7" s="32" t="s">
        <v>24</v>
      </c>
      <c r="C7" s="37"/>
      <c r="D7" s="38"/>
      <c r="E7" s="40"/>
      <c r="G7" s="40"/>
      <c r="H7" s="77"/>
      <c r="I7" s="77"/>
      <c r="J7" s="78"/>
    </row>
    <row r="8" spans="2:10">
      <c r="B8" s="32" t="s">
        <v>23</v>
      </c>
      <c r="C8" s="37">
        <v>926851.67</v>
      </c>
      <c r="D8" s="38">
        <f>D37</f>
        <v>0</v>
      </c>
      <c r="E8" s="40">
        <f t="shared" si="0"/>
        <v>0</v>
      </c>
      <c r="G8" s="40">
        <f t="shared" si="1"/>
        <v>0</v>
      </c>
      <c r="H8" s="77">
        <f t="shared" si="2"/>
        <v>926851.67</v>
      </c>
      <c r="I8" s="77">
        <f t="shared" si="3"/>
        <v>0</v>
      </c>
      <c r="J8" s="78">
        <f t="shared" si="4"/>
        <v>0</v>
      </c>
    </row>
    <row r="9" spans="2:10">
      <c r="B9" s="32" t="s">
        <v>39</v>
      </c>
      <c r="C9" s="37">
        <v>27417253.960000001</v>
      </c>
      <c r="D9" s="38">
        <f>D41</f>
        <v>0</v>
      </c>
      <c r="E9" s="40">
        <f t="shared" si="0"/>
        <v>0</v>
      </c>
      <c r="F9" s="38">
        <f>SUM(C43:C46)</f>
        <v>11200000</v>
      </c>
      <c r="G9" s="40">
        <f t="shared" si="1"/>
        <v>0.40850188776527641</v>
      </c>
      <c r="H9" s="77">
        <f t="shared" si="2"/>
        <v>38617253.960000001</v>
      </c>
      <c r="I9" s="77">
        <f t="shared" si="3"/>
        <v>11200000</v>
      </c>
      <c r="J9" s="78">
        <f t="shared" si="4"/>
        <v>0.40850188776527641</v>
      </c>
    </row>
    <row r="10" spans="2:10">
      <c r="B10" s="32" t="s">
        <v>21</v>
      </c>
      <c r="C10" s="37"/>
      <c r="D10" s="38"/>
      <c r="E10" s="40"/>
      <c r="G10" s="40"/>
      <c r="H10" s="77"/>
      <c r="I10" s="77"/>
      <c r="J10" s="78"/>
    </row>
    <row r="11" spans="2:10">
      <c r="B11" s="32" t="s">
        <v>20</v>
      </c>
      <c r="C11" s="37"/>
      <c r="D11" s="38"/>
      <c r="E11" s="40"/>
      <c r="G11" s="40"/>
      <c r="H11" s="77"/>
      <c r="I11" s="77"/>
      <c r="J11" s="78"/>
    </row>
    <row r="12" spans="2:10">
      <c r="C12" s="41"/>
    </row>
    <row r="13" spans="2:10">
      <c r="B13" s="33" t="s">
        <v>27</v>
      </c>
      <c r="C13" s="6" t="s">
        <v>28</v>
      </c>
      <c r="D13" s="42" t="s">
        <v>14</v>
      </c>
      <c r="E13" s="6" t="s">
        <v>108</v>
      </c>
    </row>
    <row r="14" spans="2:10">
      <c r="C14" s="37"/>
      <c r="D14" s="45">
        <f>SUM(C14:C14)</f>
        <v>0</v>
      </c>
    </row>
    <row r="15" spans="2:10">
      <c r="B15" s="33" t="s">
        <v>35</v>
      </c>
      <c r="C15" s="13" t="s">
        <v>28</v>
      </c>
      <c r="D15" s="31" t="s">
        <v>14</v>
      </c>
      <c r="E15" s="6" t="s">
        <v>108</v>
      </c>
    </row>
    <row r="16" spans="2:10">
      <c r="C16" s="37"/>
      <c r="D16" s="45">
        <f>SUM(C16:C16)</f>
        <v>0</v>
      </c>
    </row>
    <row r="17" spans="1:5">
      <c r="B17" s="33" t="s">
        <v>36</v>
      </c>
      <c r="C17" s="13" t="s">
        <v>28</v>
      </c>
      <c r="D17" s="31" t="s">
        <v>14</v>
      </c>
      <c r="E17" s="6" t="s">
        <v>108</v>
      </c>
    </row>
    <row r="18" spans="1:5">
      <c r="A18" s="32">
        <v>99</v>
      </c>
      <c r="B18" s="46" t="s">
        <v>219</v>
      </c>
      <c r="C18" s="30">
        <v>250000</v>
      </c>
      <c r="D18" s="30"/>
      <c r="E18" s="54">
        <v>2</v>
      </c>
    </row>
    <row r="19" spans="1:5">
      <c r="A19" s="32">
        <v>100</v>
      </c>
      <c r="B19" s="32" t="s">
        <v>222</v>
      </c>
      <c r="C19" s="30">
        <v>100000</v>
      </c>
      <c r="D19" s="30"/>
      <c r="E19" s="54">
        <v>4</v>
      </c>
    </row>
    <row r="20" spans="1:5">
      <c r="A20" s="32">
        <v>101</v>
      </c>
      <c r="B20" s="32" t="s">
        <v>223</v>
      </c>
      <c r="C20" s="30">
        <v>200000</v>
      </c>
      <c r="D20" s="30"/>
      <c r="E20" s="54">
        <v>4</v>
      </c>
    </row>
    <row r="21" spans="1:5">
      <c r="A21" s="32">
        <v>102</v>
      </c>
      <c r="B21" s="32" t="s">
        <v>224</v>
      </c>
      <c r="C21" s="30">
        <v>40000</v>
      </c>
      <c r="D21" s="30"/>
      <c r="E21" s="54">
        <v>4</v>
      </c>
    </row>
    <row r="22" spans="1:5">
      <c r="A22" s="32">
        <v>103</v>
      </c>
      <c r="B22" s="32" t="s">
        <v>225</v>
      </c>
      <c r="C22" s="30">
        <v>300000</v>
      </c>
      <c r="D22" s="30"/>
      <c r="E22" s="54">
        <v>4</v>
      </c>
    </row>
    <row r="23" spans="1:5">
      <c r="A23" s="32">
        <v>104</v>
      </c>
      <c r="B23" s="32" t="s">
        <v>227</v>
      </c>
      <c r="C23" s="30">
        <v>150000</v>
      </c>
      <c r="D23" s="30"/>
      <c r="E23" s="54">
        <v>4</v>
      </c>
    </row>
    <row r="24" spans="1:5">
      <c r="A24" s="32">
        <v>105</v>
      </c>
      <c r="B24" s="32" t="s">
        <v>228</v>
      </c>
      <c r="C24" s="30">
        <v>110000</v>
      </c>
      <c r="D24" s="30"/>
      <c r="E24" s="54">
        <v>4</v>
      </c>
    </row>
    <row r="25" spans="1:5">
      <c r="A25" s="32">
        <v>106</v>
      </c>
      <c r="B25" s="32" t="s">
        <v>229</v>
      </c>
      <c r="C25" s="30">
        <v>150000</v>
      </c>
      <c r="D25" s="30"/>
      <c r="E25" s="54">
        <v>4</v>
      </c>
    </row>
    <row r="26" spans="1:5">
      <c r="A26" s="32">
        <v>107</v>
      </c>
      <c r="B26" s="32" t="s">
        <v>230</v>
      </c>
      <c r="C26" s="30">
        <v>150000</v>
      </c>
      <c r="D26" s="30"/>
      <c r="E26" s="54">
        <v>4</v>
      </c>
    </row>
    <row r="27" spans="1:5">
      <c r="A27" s="32">
        <v>108</v>
      </c>
      <c r="B27" s="32" t="s">
        <v>231</v>
      </c>
      <c r="C27" s="30">
        <v>250000</v>
      </c>
      <c r="D27" s="30"/>
      <c r="E27" s="54">
        <v>4</v>
      </c>
    </row>
    <row r="28" spans="1:5">
      <c r="A28" s="32">
        <v>109</v>
      </c>
      <c r="B28" s="32" t="s">
        <v>232</v>
      </c>
      <c r="C28" s="30">
        <v>300000</v>
      </c>
      <c r="D28" s="30"/>
      <c r="E28" s="54">
        <v>4</v>
      </c>
    </row>
    <row r="29" spans="1:5">
      <c r="A29" s="32">
        <v>110</v>
      </c>
      <c r="B29" s="32" t="s">
        <v>233</v>
      </c>
      <c r="C29" s="30">
        <v>50000</v>
      </c>
      <c r="D29" s="30"/>
      <c r="E29" s="54">
        <v>4</v>
      </c>
    </row>
    <row r="30" spans="1:5">
      <c r="A30" s="32">
        <v>111</v>
      </c>
      <c r="B30" s="32" t="s">
        <v>352</v>
      </c>
      <c r="C30" s="30">
        <v>150000</v>
      </c>
      <c r="D30" s="30"/>
      <c r="E30" s="54">
        <v>4</v>
      </c>
    </row>
    <row r="31" spans="1:5">
      <c r="A31" s="32">
        <v>112</v>
      </c>
      <c r="B31" s="32" t="s">
        <v>353</v>
      </c>
      <c r="C31" s="30">
        <v>100000</v>
      </c>
      <c r="D31" s="30"/>
      <c r="E31" s="54">
        <v>4</v>
      </c>
    </row>
    <row r="32" spans="1:5">
      <c r="A32" s="32">
        <v>113</v>
      </c>
      <c r="B32" s="32" t="s">
        <v>354</v>
      </c>
      <c r="C32" s="30">
        <v>300000</v>
      </c>
      <c r="D32" s="30"/>
      <c r="E32" s="54">
        <v>4</v>
      </c>
    </row>
    <row r="33" spans="2:6">
      <c r="C33" s="37"/>
      <c r="D33" s="45">
        <f>SUM(C18:C33)</f>
        <v>2600000</v>
      </c>
    </row>
    <row r="34" spans="2:6">
      <c r="B34" s="33" t="s">
        <v>37</v>
      </c>
      <c r="C34" s="13" t="s">
        <v>28</v>
      </c>
      <c r="D34" s="31" t="s">
        <v>14</v>
      </c>
      <c r="E34" s="6" t="s">
        <v>108</v>
      </c>
    </row>
    <row r="35" spans="2:6">
      <c r="C35" s="37"/>
      <c r="D35" s="37"/>
    </row>
    <row r="36" spans="2:6">
      <c r="C36" s="37"/>
      <c r="D36" s="37"/>
    </row>
    <row r="37" spans="2:6">
      <c r="C37" s="37"/>
      <c r="D37" s="45">
        <f>SUM(C35:C37)</f>
        <v>0</v>
      </c>
    </row>
    <row r="38" spans="2:6">
      <c r="B38" s="33" t="s">
        <v>31</v>
      </c>
      <c r="C38" s="13" t="s">
        <v>28</v>
      </c>
      <c r="D38" s="31" t="s">
        <v>14</v>
      </c>
      <c r="E38" s="6" t="s">
        <v>108</v>
      </c>
    </row>
    <row r="41" spans="2:6">
      <c r="C41" s="37"/>
      <c r="D41" s="45">
        <f>SUM(C41:C41)</f>
        <v>0</v>
      </c>
    </row>
    <row r="42" spans="2:6">
      <c r="B42" s="33" t="s">
        <v>221</v>
      </c>
      <c r="C42" s="13" t="s">
        <v>28</v>
      </c>
      <c r="D42" s="31" t="s">
        <v>14</v>
      </c>
      <c r="E42" s="6" t="s">
        <v>108</v>
      </c>
      <c r="F42" s="6"/>
    </row>
    <row r="43" spans="2:6">
      <c r="B43" s="32" t="s">
        <v>215</v>
      </c>
      <c r="C43" s="30">
        <v>5000000</v>
      </c>
      <c r="D43" s="30"/>
      <c r="E43" s="32">
        <v>7</v>
      </c>
    </row>
    <row r="44" spans="2:6">
      <c r="B44" s="32" t="s">
        <v>216</v>
      </c>
      <c r="C44" s="30">
        <v>5000000</v>
      </c>
      <c r="D44" s="30"/>
      <c r="E44" s="32">
        <v>7</v>
      </c>
    </row>
    <row r="45" spans="2:6">
      <c r="B45" s="32" t="s">
        <v>217</v>
      </c>
      <c r="C45" s="30">
        <v>800000</v>
      </c>
      <c r="D45" s="30"/>
      <c r="E45" s="32">
        <v>7</v>
      </c>
    </row>
    <row r="46" spans="2:6">
      <c r="B46" s="32" t="s">
        <v>218</v>
      </c>
      <c r="C46" s="30">
        <v>400000</v>
      </c>
      <c r="D46" s="30"/>
      <c r="E46" s="32">
        <v>7</v>
      </c>
    </row>
    <row r="47" spans="2:6">
      <c r="D47" s="45">
        <f>SUM(C43:C46)</f>
        <v>11200000</v>
      </c>
    </row>
  </sheetData>
  <pageMargins left="0.7" right="0.7" top="0.75" bottom="0.75" header="0.3" footer="0.3"/>
  <pageSetup paperSize="9" orientation="landscape" verticalDpi="0" r:id="rId1"/>
  <headerFooter>
    <oddFooter>&amp;CSECCIÓN 16&amp;RPágina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73"/>
  <sheetViews>
    <sheetView view="pageLayout" zoomScaleNormal="100" workbookViewId="0">
      <selection activeCell="C68" sqref="C68"/>
    </sheetView>
  </sheetViews>
  <sheetFormatPr baseColWidth="10" defaultRowHeight="15"/>
  <cols>
    <col min="1" max="1" width="3.85546875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5" width="11.42578125" style="32"/>
    <col min="6" max="6" width="16.7109375" style="32" customWidth="1"/>
    <col min="7" max="7" width="11.42578125" style="32"/>
    <col min="8" max="8" width="15.140625" style="32" bestFit="1" customWidth="1"/>
    <col min="9" max="9" width="13.140625" style="32" bestFit="1" customWidth="1"/>
    <col min="10" max="16384" width="11.42578125" style="32"/>
  </cols>
  <sheetData>
    <row r="1" spans="2:10">
      <c r="B1" s="6" t="s">
        <v>15</v>
      </c>
      <c r="C1" s="6" t="s">
        <v>16</v>
      </c>
      <c r="D1" s="6" t="s">
        <v>34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2:10">
      <c r="B2" s="33" t="s">
        <v>10</v>
      </c>
      <c r="C2" s="34">
        <f>SUM(C3:C11)</f>
        <v>110184885.89</v>
      </c>
      <c r="D2" s="35">
        <f>SUM(D3:D11)</f>
        <v>0</v>
      </c>
      <c r="E2" s="36">
        <f>D2/C2</f>
        <v>0</v>
      </c>
      <c r="F2" s="34">
        <f>SUM(F3:F10)</f>
        <v>6450000</v>
      </c>
      <c r="G2" s="36">
        <f>F2/C2</f>
        <v>5.8537974132306832E-2</v>
      </c>
      <c r="H2" s="70">
        <f>C2-D2+F2</f>
        <v>116634885.89</v>
      </c>
      <c r="I2" s="70">
        <f>H2-C2</f>
        <v>6450000</v>
      </c>
      <c r="J2" s="71">
        <f>I2/C2</f>
        <v>5.8537974132306832E-2</v>
      </c>
    </row>
    <row r="3" spans="2:10">
      <c r="B3" s="32" t="s">
        <v>18</v>
      </c>
      <c r="C3" s="37">
        <v>11819179.23</v>
      </c>
      <c r="D3" s="38">
        <f>D15</f>
        <v>0</v>
      </c>
      <c r="E3" s="40">
        <f t="shared" ref="E3:E11" si="0">D3/C3</f>
        <v>0</v>
      </c>
      <c r="G3" s="40"/>
      <c r="H3" s="77">
        <f t="shared" ref="H3:H11" si="1">C3-D3+F3</f>
        <v>11819179.23</v>
      </c>
      <c r="I3" s="77">
        <f t="shared" ref="I3:I11" si="2">H3-C3</f>
        <v>0</v>
      </c>
      <c r="J3" s="78">
        <f t="shared" ref="J3:J11" si="3">I3/C3</f>
        <v>0</v>
      </c>
    </row>
    <row r="4" spans="2:10">
      <c r="B4" s="32" t="s">
        <v>19</v>
      </c>
      <c r="C4" s="37">
        <v>2540556</v>
      </c>
      <c r="D4" s="38">
        <f>D18</f>
        <v>0</v>
      </c>
      <c r="E4" s="40">
        <f t="shared" si="0"/>
        <v>0</v>
      </c>
      <c r="G4" s="40"/>
      <c r="H4" s="77">
        <f t="shared" si="1"/>
        <v>2540556</v>
      </c>
      <c r="I4" s="77">
        <f t="shared" si="2"/>
        <v>0</v>
      </c>
      <c r="J4" s="78">
        <f t="shared" si="3"/>
        <v>0</v>
      </c>
    </row>
    <row r="5" spans="2:10">
      <c r="B5" s="32" t="s">
        <v>26</v>
      </c>
      <c r="C5" s="37"/>
      <c r="D5" s="38"/>
      <c r="E5" s="40"/>
      <c r="G5" s="40"/>
      <c r="H5" s="77"/>
      <c r="I5" s="77"/>
      <c r="J5" s="78"/>
    </row>
    <row r="6" spans="2:10">
      <c r="B6" s="32" t="s">
        <v>25</v>
      </c>
      <c r="C6" s="37">
        <v>30429043.32</v>
      </c>
      <c r="D6" s="38">
        <f>D21</f>
        <v>0</v>
      </c>
      <c r="E6" s="40">
        <f t="shared" si="0"/>
        <v>0</v>
      </c>
      <c r="F6" s="38">
        <f>SUM(C35:C53)+C72</f>
        <v>4200000</v>
      </c>
      <c r="G6" s="40">
        <f>F6/C6</f>
        <v>0.13802602848310644</v>
      </c>
      <c r="H6" s="77">
        <f t="shared" si="1"/>
        <v>34629043.32</v>
      </c>
      <c r="I6" s="77">
        <f t="shared" si="2"/>
        <v>4200000</v>
      </c>
      <c r="J6" s="78">
        <f t="shared" si="3"/>
        <v>0.13802602848310644</v>
      </c>
    </row>
    <row r="7" spans="2:10">
      <c r="B7" s="32" t="s">
        <v>24</v>
      </c>
      <c r="C7" s="37"/>
      <c r="D7" s="38"/>
      <c r="E7" s="40"/>
      <c r="G7" s="40"/>
      <c r="H7" s="77"/>
      <c r="I7" s="77"/>
      <c r="J7" s="78"/>
    </row>
    <row r="8" spans="2:10">
      <c r="B8" s="32" t="s">
        <v>23</v>
      </c>
      <c r="C8" s="37">
        <v>7568138.3099999996</v>
      </c>
      <c r="D8" s="38">
        <f>D25</f>
        <v>0</v>
      </c>
      <c r="E8" s="40">
        <f t="shared" si="0"/>
        <v>0</v>
      </c>
      <c r="F8" s="38">
        <f>SUM(C54:C57)</f>
        <v>300000</v>
      </c>
      <c r="G8" s="40">
        <f>F8/C8</f>
        <v>3.9639867522452826E-2</v>
      </c>
      <c r="H8" s="77">
        <f t="shared" si="1"/>
        <v>7868138.3099999996</v>
      </c>
      <c r="I8" s="77">
        <f t="shared" si="2"/>
        <v>300000</v>
      </c>
      <c r="J8" s="78">
        <f t="shared" si="3"/>
        <v>3.9639867522452826E-2</v>
      </c>
    </row>
    <row r="9" spans="2:10">
      <c r="B9" s="32" t="s">
        <v>39</v>
      </c>
      <c r="C9" s="37">
        <v>55057135.700000003</v>
      </c>
      <c r="D9" s="38">
        <f>D29</f>
        <v>0</v>
      </c>
      <c r="E9" s="40">
        <f t="shared" si="0"/>
        <v>0</v>
      </c>
      <c r="F9" s="38">
        <f>SUM(C58:C71)</f>
        <v>1950000</v>
      </c>
      <c r="G9" s="40">
        <f>F9/C9</f>
        <v>3.5417752398623235E-2</v>
      </c>
      <c r="H9" s="77">
        <f t="shared" si="1"/>
        <v>57007135.700000003</v>
      </c>
      <c r="I9" s="77">
        <f t="shared" si="2"/>
        <v>1950000</v>
      </c>
      <c r="J9" s="78">
        <f t="shared" si="3"/>
        <v>3.5417752398623235E-2</v>
      </c>
    </row>
    <row r="10" spans="2:10">
      <c r="B10" s="32" t="s">
        <v>21</v>
      </c>
      <c r="C10" s="37"/>
      <c r="D10" s="38"/>
      <c r="E10" s="40"/>
      <c r="G10" s="40"/>
      <c r="H10" s="77"/>
      <c r="I10" s="77"/>
      <c r="J10" s="78"/>
    </row>
    <row r="11" spans="2:10">
      <c r="B11" s="32" t="s">
        <v>20</v>
      </c>
      <c r="C11" s="37">
        <v>2770833.33</v>
      </c>
      <c r="D11" s="38">
        <f>D33</f>
        <v>0</v>
      </c>
      <c r="E11" s="40">
        <f t="shared" si="0"/>
        <v>0</v>
      </c>
      <c r="H11" s="77">
        <f t="shared" si="1"/>
        <v>2770833.33</v>
      </c>
      <c r="I11" s="77">
        <f t="shared" si="2"/>
        <v>0</v>
      </c>
      <c r="J11" s="78">
        <f t="shared" si="3"/>
        <v>0</v>
      </c>
    </row>
    <row r="12" spans="2:10">
      <c r="C12" s="41"/>
    </row>
    <row r="13" spans="2:10">
      <c r="B13" s="33" t="s">
        <v>27</v>
      </c>
      <c r="C13" s="6" t="s">
        <v>28</v>
      </c>
      <c r="D13" s="42" t="s">
        <v>14</v>
      </c>
      <c r="E13" s="6" t="s">
        <v>108</v>
      </c>
    </row>
    <row r="14" spans="2:10">
      <c r="C14" s="37"/>
      <c r="D14" s="37"/>
    </row>
    <row r="15" spans="2:10">
      <c r="C15" s="37"/>
      <c r="D15" s="45">
        <f>SUM(C14:C15)</f>
        <v>0</v>
      </c>
    </row>
    <row r="16" spans="2:10">
      <c r="B16" s="33" t="s">
        <v>35</v>
      </c>
      <c r="C16" s="13" t="s">
        <v>28</v>
      </c>
      <c r="D16" s="31" t="s">
        <v>14</v>
      </c>
      <c r="E16" s="6" t="s">
        <v>108</v>
      </c>
    </row>
    <row r="17" spans="2:5">
      <c r="C17" s="37"/>
      <c r="D17" s="37"/>
    </row>
    <row r="18" spans="2:5">
      <c r="C18" s="37"/>
      <c r="D18" s="45">
        <f>SUM(C17:C18)</f>
        <v>0</v>
      </c>
    </row>
    <row r="19" spans="2:5">
      <c r="B19" s="33" t="s">
        <v>36</v>
      </c>
      <c r="C19" s="13" t="s">
        <v>28</v>
      </c>
      <c r="D19" s="31" t="s">
        <v>14</v>
      </c>
      <c r="E19" s="6" t="s">
        <v>108</v>
      </c>
    </row>
    <row r="20" spans="2:5">
      <c r="C20" s="37"/>
      <c r="D20" s="37"/>
    </row>
    <row r="21" spans="2:5">
      <c r="C21" s="37"/>
      <c r="D21" s="45">
        <f>SUM(C20:C21)</f>
        <v>0</v>
      </c>
    </row>
    <row r="22" spans="2:5">
      <c r="B22" s="33" t="s">
        <v>37</v>
      </c>
      <c r="C22" s="13" t="s">
        <v>28</v>
      </c>
      <c r="D22" s="31" t="s">
        <v>14</v>
      </c>
      <c r="E22" s="6" t="s">
        <v>108</v>
      </c>
    </row>
    <row r="23" spans="2:5">
      <c r="C23" s="37"/>
      <c r="D23" s="37"/>
    </row>
    <row r="24" spans="2:5">
      <c r="C24" s="37"/>
      <c r="D24" s="37"/>
    </row>
    <row r="25" spans="2:5">
      <c r="C25" s="37"/>
      <c r="D25" s="45">
        <f>SUM(C23:C25)</f>
        <v>0</v>
      </c>
    </row>
    <row r="26" spans="2:5">
      <c r="B26" s="33" t="s">
        <v>31</v>
      </c>
      <c r="C26" s="13" t="s">
        <v>28</v>
      </c>
      <c r="D26" s="31" t="s">
        <v>14</v>
      </c>
      <c r="E26" s="6" t="s">
        <v>108</v>
      </c>
    </row>
    <row r="27" spans="2:5">
      <c r="C27" s="37"/>
      <c r="D27" s="37"/>
    </row>
    <row r="28" spans="2:5">
      <c r="C28" s="37"/>
      <c r="D28" s="37"/>
    </row>
    <row r="29" spans="2:5">
      <c r="C29" s="37"/>
      <c r="D29" s="45">
        <f>SUM(C27:C29)</f>
        <v>0</v>
      </c>
    </row>
    <row r="30" spans="2:5">
      <c r="B30" s="33" t="s">
        <v>33</v>
      </c>
      <c r="C30" s="13" t="s">
        <v>28</v>
      </c>
      <c r="D30" s="31" t="s">
        <v>14</v>
      </c>
      <c r="E30" s="6" t="s">
        <v>108</v>
      </c>
    </row>
    <row r="31" spans="2:5">
      <c r="C31" s="37"/>
      <c r="D31" s="37"/>
    </row>
    <row r="32" spans="2:5">
      <c r="C32" s="37"/>
      <c r="D32" s="37"/>
    </row>
    <row r="33" spans="1:6">
      <c r="C33" s="37"/>
      <c r="D33" s="45">
        <f>SUM(C31:C33)</f>
        <v>0</v>
      </c>
    </row>
    <row r="34" spans="1:6">
      <c r="B34" s="33" t="s">
        <v>104</v>
      </c>
      <c r="C34" s="13" t="s">
        <v>28</v>
      </c>
      <c r="D34" s="31" t="s">
        <v>14</v>
      </c>
      <c r="E34" s="6" t="s">
        <v>108</v>
      </c>
    </row>
    <row r="35" spans="1:6">
      <c r="A35" s="32">
        <v>141</v>
      </c>
      <c r="B35" s="32" t="s">
        <v>145</v>
      </c>
      <c r="C35" s="37">
        <v>200000</v>
      </c>
      <c r="E35" s="32">
        <v>4</v>
      </c>
    </row>
    <row r="36" spans="1:6">
      <c r="A36" s="32">
        <v>142</v>
      </c>
      <c r="B36" s="32" t="s">
        <v>267</v>
      </c>
      <c r="C36" s="37">
        <v>100000</v>
      </c>
      <c r="E36" s="32">
        <v>4</v>
      </c>
    </row>
    <row r="37" spans="1:6">
      <c r="A37" s="32">
        <v>143</v>
      </c>
      <c r="B37" s="32" t="s">
        <v>270</v>
      </c>
      <c r="C37" s="37">
        <v>250000</v>
      </c>
      <c r="E37" s="32">
        <v>4</v>
      </c>
    </row>
    <row r="38" spans="1:6">
      <c r="A38" s="32">
        <v>144</v>
      </c>
      <c r="B38" s="32" t="s">
        <v>271</v>
      </c>
      <c r="C38" s="37">
        <v>100000</v>
      </c>
      <c r="E38" s="32">
        <v>4</v>
      </c>
    </row>
    <row r="39" spans="1:6">
      <c r="A39" s="32">
        <v>145</v>
      </c>
      <c r="B39" s="32" t="s">
        <v>272</v>
      </c>
      <c r="C39" s="37">
        <v>100000</v>
      </c>
      <c r="E39" s="32">
        <v>4</v>
      </c>
      <c r="F39"/>
    </row>
    <row r="40" spans="1:6">
      <c r="A40" s="32">
        <v>146</v>
      </c>
      <c r="B40" s="32" t="s">
        <v>273</v>
      </c>
      <c r="C40" s="37">
        <v>300000</v>
      </c>
      <c r="E40" s="32">
        <v>4</v>
      </c>
      <c r="F40"/>
    </row>
    <row r="41" spans="1:6">
      <c r="A41" s="32">
        <v>147</v>
      </c>
      <c r="B41" s="32" t="s">
        <v>274</v>
      </c>
      <c r="C41" s="37">
        <v>150000</v>
      </c>
      <c r="E41" s="32">
        <v>4</v>
      </c>
      <c r="F41"/>
    </row>
    <row r="42" spans="1:6">
      <c r="A42" s="32">
        <v>148</v>
      </c>
      <c r="B42" s="32" t="s">
        <v>275</v>
      </c>
      <c r="C42" s="37">
        <v>100000</v>
      </c>
      <c r="E42" s="32">
        <v>4</v>
      </c>
      <c r="F42"/>
    </row>
    <row r="43" spans="1:6">
      <c r="A43" s="32">
        <v>149</v>
      </c>
      <c r="B43" s="32" t="s">
        <v>276</v>
      </c>
      <c r="C43" s="37">
        <v>100000</v>
      </c>
      <c r="E43" s="32">
        <v>4</v>
      </c>
      <c r="F43"/>
    </row>
    <row r="44" spans="1:6">
      <c r="A44" s="32">
        <v>150</v>
      </c>
      <c r="B44" s="32" t="s">
        <v>277</v>
      </c>
      <c r="C44" s="37">
        <v>100000</v>
      </c>
      <c r="E44" s="32">
        <v>4</v>
      </c>
      <c r="F44"/>
    </row>
    <row r="45" spans="1:6">
      <c r="A45" s="32">
        <v>151</v>
      </c>
      <c r="B45" s="32" t="s">
        <v>351</v>
      </c>
      <c r="C45" s="37">
        <v>100000</v>
      </c>
      <c r="E45" s="32">
        <v>4</v>
      </c>
      <c r="F45"/>
    </row>
    <row r="46" spans="1:6">
      <c r="A46" s="32">
        <v>152</v>
      </c>
      <c r="B46" s="32" t="s">
        <v>282</v>
      </c>
      <c r="C46" s="37">
        <v>100000</v>
      </c>
      <c r="E46" s="32">
        <v>4</v>
      </c>
      <c r="F46"/>
    </row>
    <row r="47" spans="1:6">
      <c r="A47" s="32">
        <v>153</v>
      </c>
      <c r="B47" s="32" t="s">
        <v>283</v>
      </c>
      <c r="C47" s="37">
        <v>50000</v>
      </c>
      <c r="E47" s="32">
        <v>4</v>
      </c>
      <c r="F47"/>
    </row>
    <row r="48" spans="1:6">
      <c r="A48" s="32">
        <v>154</v>
      </c>
      <c r="B48" s="32" t="s">
        <v>284</v>
      </c>
      <c r="C48" s="37">
        <v>100000</v>
      </c>
      <c r="E48" s="32">
        <v>4</v>
      </c>
      <c r="F48"/>
    </row>
    <row r="49" spans="1:6">
      <c r="A49" s="32">
        <v>155</v>
      </c>
      <c r="B49" s="32" t="s">
        <v>290</v>
      </c>
      <c r="C49" s="37">
        <v>50000</v>
      </c>
      <c r="E49" s="32">
        <v>4</v>
      </c>
      <c r="F49"/>
    </row>
    <row r="50" spans="1:6">
      <c r="A50" s="32">
        <v>156</v>
      </c>
      <c r="B50" s="32" t="s">
        <v>291</v>
      </c>
      <c r="C50" s="37">
        <v>50000</v>
      </c>
      <c r="E50" s="32">
        <v>4</v>
      </c>
      <c r="F50"/>
    </row>
    <row r="51" spans="1:6">
      <c r="A51" s="32">
        <v>157</v>
      </c>
      <c r="B51" s="32" t="s">
        <v>292</v>
      </c>
      <c r="C51" s="37">
        <v>50000</v>
      </c>
      <c r="E51" s="32">
        <v>4</v>
      </c>
      <c r="F51"/>
    </row>
    <row r="52" spans="1:6">
      <c r="A52" s="32">
        <v>158</v>
      </c>
      <c r="B52" s="32" t="s">
        <v>297</v>
      </c>
      <c r="C52" s="37">
        <v>100000</v>
      </c>
      <c r="E52" s="32">
        <v>4</v>
      </c>
      <c r="F52"/>
    </row>
    <row r="53" spans="1:6">
      <c r="A53" s="32">
        <v>159</v>
      </c>
      <c r="B53" s="32" t="s">
        <v>297</v>
      </c>
      <c r="C53" s="37">
        <v>100000</v>
      </c>
      <c r="E53" s="32">
        <v>4</v>
      </c>
      <c r="F53"/>
    </row>
    <row r="54" spans="1:6">
      <c r="A54" s="32">
        <v>160</v>
      </c>
      <c r="B54" s="32" t="s">
        <v>278</v>
      </c>
      <c r="C54" s="37">
        <v>150000</v>
      </c>
      <c r="E54" s="32">
        <v>6</v>
      </c>
      <c r="F54"/>
    </row>
    <row r="55" spans="1:6">
      <c r="A55" s="32">
        <v>161</v>
      </c>
      <c r="B55" s="32" t="s">
        <v>280</v>
      </c>
      <c r="C55" s="37">
        <v>50000</v>
      </c>
      <c r="E55" s="32">
        <v>6</v>
      </c>
      <c r="F55"/>
    </row>
    <row r="56" spans="1:6">
      <c r="A56" s="32">
        <v>162</v>
      </c>
      <c r="B56" s="32" t="s">
        <v>288</v>
      </c>
      <c r="C56" s="37">
        <v>50000</v>
      </c>
      <c r="E56" s="32">
        <v>6</v>
      </c>
      <c r="F56"/>
    </row>
    <row r="57" spans="1:6">
      <c r="A57" s="32">
        <v>163</v>
      </c>
      <c r="B57" s="32" t="s">
        <v>289</v>
      </c>
      <c r="C57" s="37">
        <v>50000</v>
      </c>
      <c r="E57" s="32">
        <v>6</v>
      </c>
      <c r="F57"/>
    </row>
    <row r="58" spans="1:6">
      <c r="A58" s="32">
        <v>164</v>
      </c>
      <c r="B58" s="32" t="s">
        <v>144</v>
      </c>
      <c r="C58" s="37">
        <v>200000</v>
      </c>
      <c r="E58" s="32">
        <v>7</v>
      </c>
      <c r="F58"/>
    </row>
    <row r="59" spans="1:6">
      <c r="A59" s="32">
        <v>165</v>
      </c>
      <c r="B59" s="32" t="s">
        <v>146</v>
      </c>
      <c r="C59" s="37">
        <v>500000</v>
      </c>
      <c r="E59" s="32">
        <v>7</v>
      </c>
      <c r="F59"/>
    </row>
    <row r="60" spans="1:6">
      <c r="A60" s="32">
        <v>166</v>
      </c>
      <c r="B60" s="32" t="s">
        <v>298</v>
      </c>
      <c r="C60" s="37">
        <v>200000</v>
      </c>
      <c r="E60" s="32">
        <v>7</v>
      </c>
      <c r="F60"/>
    </row>
    <row r="61" spans="1:6">
      <c r="A61" s="32">
        <v>167</v>
      </c>
      <c r="B61" s="32" t="s">
        <v>266</v>
      </c>
      <c r="C61" s="37">
        <v>50000</v>
      </c>
      <c r="E61" s="32">
        <v>7</v>
      </c>
      <c r="F61"/>
    </row>
    <row r="62" spans="1:6">
      <c r="A62" s="32">
        <v>168</v>
      </c>
      <c r="B62" s="32" t="s">
        <v>268</v>
      </c>
      <c r="C62" s="37">
        <v>200000</v>
      </c>
      <c r="E62" s="32">
        <v>7</v>
      </c>
      <c r="F62"/>
    </row>
    <row r="63" spans="1:6">
      <c r="A63" s="32">
        <v>169</v>
      </c>
      <c r="B63" s="32" t="s">
        <v>269</v>
      </c>
      <c r="C63" s="37">
        <v>150000</v>
      </c>
      <c r="E63" s="32">
        <v>7</v>
      </c>
      <c r="F63"/>
    </row>
    <row r="64" spans="1:6">
      <c r="A64" s="32">
        <v>170</v>
      </c>
      <c r="B64" s="32" t="s">
        <v>279</v>
      </c>
      <c r="C64" s="37">
        <v>200000</v>
      </c>
      <c r="E64" s="32">
        <v>7</v>
      </c>
      <c r="F64"/>
    </row>
    <row r="65" spans="1:6">
      <c r="A65" s="32">
        <v>171</v>
      </c>
      <c r="B65" s="32" t="s">
        <v>285</v>
      </c>
      <c r="C65" s="37">
        <v>100000</v>
      </c>
      <c r="E65" s="32">
        <v>7</v>
      </c>
      <c r="F65"/>
    </row>
    <row r="66" spans="1:6">
      <c r="A66" s="32">
        <v>172</v>
      </c>
      <c r="B66" s="32" t="s">
        <v>286</v>
      </c>
      <c r="C66" s="37">
        <v>100000</v>
      </c>
      <c r="E66" s="32">
        <v>7</v>
      </c>
      <c r="F66"/>
    </row>
    <row r="67" spans="1:6">
      <c r="A67" s="32">
        <v>173</v>
      </c>
      <c r="B67" s="32" t="s">
        <v>287</v>
      </c>
      <c r="C67" s="37">
        <v>50000</v>
      </c>
      <c r="E67" s="32">
        <v>7</v>
      </c>
      <c r="F67"/>
    </row>
    <row r="68" spans="1:6">
      <c r="A68" s="32">
        <v>174</v>
      </c>
      <c r="B68" s="32" t="s">
        <v>293</v>
      </c>
      <c r="C68" s="37">
        <v>50000</v>
      </c>
      <c r="E68" s="32">
        <v>7</v>
      </c>
      <c r="F68"/>
    </row>
    <row r="69" spans="1:6">
      <c r="A69" s="32">
        <v>175</v>
      </c>
      <c r="B69" s="32" t="s">
        <v>294</v>
      </c>
      <c r="C69" s="37">
        <v>50000</v>
      </c>
      <c r="E69" s="32">
        <v>7</v>
      </c>
      <c r="F69"/>
    </row>
    <row r="70" spans="1:6">
      <c r="A70" s="32">
        <v>176</v>
      </c>
      <c r="B70" s="32" t="s">
        <v>295</v>
      </c>
      <c r="C70" s="37">
        <v>50000</v>
      </c>
      <c r="E70" s="32">
        <v>7</v>
      </c>
      <c r="F70"/>
    </row>
    <row r="71" spans="1:6">
      <c r="A71" s="32">
        <v>177</v>
      </c>
      <c r="B71" s="32" t="s">
        <v>296</v>
      </c>
      <c r="C71" s="37">
        <v>50000</v>
      </c>
      <c r="E71" s="32">
        <v>7</v>
      </c>
      <c r="F71"/>
    </row>
    <row r="72" spans="1:6">
      <c r="A72" s="32">
        <v>178</v>
      </c>
      <c r="B72" s="32" t="s">
        <v>311</v>
      </c>
      <c r="C72" s="37">
        <v>2000000</v>
      </c>
      <c r="E72" s="32">
        <v>4</v>
      </c>
      <c r="F72"/>
    </row>
    <row r="73" spans="1:6">
      <c r="C73" s="37"/>
      <c r="D73" s="45">
        <f>SUM(C35:C73)</f>
        <v>6450000</v>
      </c>
    </row>
  </sheetData>
  <sortState ref="B38:E74">
    <sortCondition ref="E38:E74"/>
  </sortState>
  <pageMargins left="0.7" right="0.7" top="0.75" bottom="0.75" header="0.3" footer="0.3"/>
  <pageSetup paperSize="9" orientation="landscape" verticalDpi="0" r:id="rId1"/>
  <headerFooter>
    <oddFooter>&amp;CSECCIÓN 17&amp;RPágina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01"/>
  <sheetViews>
    <sheetView view="pageLayout" topLeftCell="A65" zoomScaleNormal="100" workbookViewId="0">
      <selection activeCell="B90" sqref="B90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5" width="11.42578125" style="32"/>
    <col min="6" max="6" width="16.7109375" style="32" customWidth="1"/>
    <col min="7" max="7" width="11.42578125" style="32"/>
    <col min="8" max="8" width="16.85546875" style="32" bestFit="1" customWidth="1"/>
    <col min="9" max="9" width="14.85546875" style="32" bestFit="1" customWidth="1"/>
    <col min="10" max="10" width="11" style="32" bestFit="1" customWidth="1"/>
    <col min="11" max="16384" width="11.42578125" style="32"/>
  </cols>
  <sheetData>
    <row r="1" spans="2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2:10">
      <c r="B2" s="33" t="s">
        <v>11</v>
      </c>
      <c r="C2" s="34">
        <v>1022027522.76</v>
      </c>
      <c r="D2" s="35">
        <f>SUM(D3:D11)</f>
        <v>32785000</v>
      </c>
      <c r="E2" s="36">
        <f>D2/C2</f>
        <v>3.2078392479552444E-2</v>
      </c>
      <c r="F2" s="35">
        <f>SUM(F3:F11)</f>
        <v>32785000</v>
      </c>
      <c r="G2" s="36">
        <f>F2/C2</f>
        <v>3.2078392479552444E-2</v>
      </c>
      <c r="H2" s="70">
        <f>C2-D2+F2</f>
        <v>1022027522.76</v>
      </c>
      <c r="I2" s="70">
        <f>H2-C2</f>
        <v>0</v>
      </c>
      <c r="J2" s="71">
        <f>I2/C2</f>
        <v>0</v>
      </c>
    </row>
    <row r="3" spans="2:10">
      <c r="B3" s="32" t="s">
        <v>18</v>
      </c>
      <c r="C3" s="37">
        <v>624274183.25</v>
      </c>
      <c r="D3" s="38">
        <f>D15</f>
        <v>0</v>
      </c>
      <c r="E3" s="40">
        <f t="shared" ref="E3:E11" si="0">D3/C3</f>
        <v>0</v>
      </c>
      <c r="G3" s="40"/>
      <c r="H3" s="77">
        <f t="shared" ref="H3:H11" si="1">C3-D3+F3</f>
        <v>624274183.25</v>
      </c>
      <c r="I3" s="77">
        <f t="shared" ref="I3:I11" si="2">H3-C3</f>
        <v>0</v>
      </c>
      <c r="J3" s="78">
        <f t="shared" ref="J3:J11" si="3">I3/C3</f>
        <v>0</v>
      </c>
    </row>
    <row r="4" spans="2:10">
      <c r="B4" s="32" t="s">
        <v>19</v>
      </c>
      <c r="C4" s="37">
        <v>65153037.770000003</v>
      </c>
      <c r="D4" s="38">
        <f>D18</f>
        <v>0</v>
      </c>
      <c r="E4" s="40">
        <f t="shared" si="0"/>
        <v>0</v>
      </c>
      <c r="F4" s="38">
        <f>SUM(C20:C29)+C90</f>
        <v>4100000</v>
      </c>
      <c r="G4" s="39">
        <f>F4/C4</f>
        <v>6.2928761886339279E-2</v>
      </c>
      <c r="H4" s="77">
        <f t="shared" si="1"/>
        <v>69253037.770000011</v>
      </c>
      <c r="I4" s="77">
        <f t="shared" si="2"/>
        <v>4100000.0000000075</v>
      </c>
      <c r="J4" s="78">
        <f t="shared" si="3"/>
        <v>6.2928761886339404E-2</v>
      </c>
    </row>
    <row r="5" spans="2:10">
      <c r="B5" s="32" t="s">
        <v>26</v>
      </c>
      <c r="C5" s="37"/>
      <c r="D5" s="38"/>
      <c r="E5" s="40"/>
      <c r="G5" s="40"/>
      <c r="H5" s="77"/>
      <c r="I5" s="77"/>
      <c r="J5" s="78"/>
    </row>
    <row r="6" spans="2:10">
      <c r="B6" s="32" t="s">
        <v>25</v>
      </c>
      <c r="C6" s="37">
        <v>311000449.31</v>
      </c>
      <c r="D6" s="38">
        <f>D91</f>
        <v>32785000</v>
      </c>
      <c r="E6" s="40">
        <f t="shared" si="0"/>
        <v>0.10541785413088089</v>
      </c>
      <c r="F6" s="38">
        <f>SUM(C30:C59)+C89</f>
        <v>9825000</v>
      </c>
      <c r="G6" s="39">
        <f>F6/C6</f>
        <v>3.1591594230163333E-2</v>
      </c>
      <c r="H6" s="77">
        <f t="shared" si="1"/>
        <v>288040449.31</v>
      </c>
      <c r="I6" s="77">
        <f t="shared" si="2"/>
        <v>-22960000</v>
      </c>
      <c r="J6" s="79">
        <f t="shared" si="3"/>
        <v>-7.3826259900717575E-2</v>
      </c>
    </row>
    <row r="7" spans="2:10">
      <c r="B7" s="32" t="s">
        <v>24</v>
      </c>
      <c r="C7" s="37"/>
      <c r="D7" s="38"/>
      <c r="E7" s="40"/>
      <c r="G7" s="40"/>
      <c r="H7" s="77"/>
      <c r="I7" s="77"/>
      <c r="J7" s="78"/>
    </row>
    <row r="8" spans="2:10">
      <c r="B8" s="32" t="s">
        <v>23</v>
      </c>
      <c r="C8" s="37">
        <v>19402661.43</v>
      </c>
      <c r="D8" s="38">
        <f>D94</f>
        <v>0</v>
      </c>
      <c r="E8" s="40">
        <f t="shared" si="0"/>
        <v>0</v>
      </c>
      <c r="F8" s="38">
        <f>SUM(C60:C83)+C88</f>
        <v>12510000</v>
      </c>
      <c r="G8" s="39">
        <f>F8/C8</f>
        <v>0.64475690848562106</v>
      </c>
      <c r="H8" s="77">
        <f t="shared" si="1"/>
        <v>31912661.43</v>
      </c>
      <c r="I8" s="77">
        <f t="shared" si="2"/>
        <v>12510000</v>
      </c>
      <c r="J8" s="78">
        <f t="shared" si="3"/>
        <v>0.64475690848562106</v>
      </c>
    </row>
    <row r="9" spans="2:10">
      <c r="B9" s="32" t="s">
        <v>39</v>
      </c>
      <c r="C9" s="37">
        <v>2127601.75</v>
      </c>
      <c r="D9" s="38">
        <f>D97</f>
        <v>0</v>
      </c>
      <c r="E9" s="40">
        <f t="shared" si="0"/>
        <v>0</v>
      </c>
      <c r="F9" s="38">
        <f>SUM(C84:C87)</f>
        <v>6350000</v>
      </c>
      <c r="G9" s="39">
        <f>F9/C9</f>
        <v>2.9845811134532108</v>
      </c>
      <c r="H9" s="77">
        <f t="shared" si="1"/>
        <v>8477601.75</v>
      </c>
      <c r="I9" s="77">
        <f t="shared" si="2"/>
        <v>6350000</v>
      </c>
      <c r="J9" s="78">
        <f t="shared" si="3"/>
        <v>2.9845811134532108</v>
      </c>
    </row>
    <row r="10" spans="2:10">
      <c r="B10" s="32" t="s">
        <v>21</v>
      </c>
      <c r="C10" s="37"/>
      <c r="D10" s="38"/>
      <c r="E10" s="40"/>
      <c r="G10" s="40"/>
      <c r="H10" s="77"/>
      <c r="I10" s="77"/>
      <c r="J10" s="78"/>
    </row>
    <row r="11" spans="2:10">
      <c r="B11" s="32" t="s">
        <v>20</v>
      </c>
      <c r="C11" s="37">
        <v>69289.25</v>
      </c>
      <c r="D11" s="38">
        <f>D100</f>
        <v>0</v>
      </c>
      <c r="E11" s="40">
        <f t="shared" si="0"/>
        <v>0</v>
      </c>
      <c r="G11" s="40"/>
      <c r="H11" s="77">
        <f t="shared" si="1"/>
        <v>69289.25</v>
      </c>
      <c r="I11" s="77">
        <f t="shared" si="2"/>
        <v>0</v>
      </c>
      <c r="J11" s="78">
        <f t="shared" si="3"/>
        <v>0</v>
      </c>
    </row>
    <row r="12" spans="2:10">
      <c r="C12" s="41"/>
    </row>
    <row r="13" spans="2:10">
      <c r="B13" s="33" t="s">
        <v>27</v>
      </c>
      <c r="C13" s="6" t="s">
        <v>28</v>
      </c>
      <c r="D13" s="42" t="s">
        <v>14</v>
      </c>
      <c r="E13" s="6" t="s">
        <v>108</v>
      </c>
      <c r="F13" s="38"/>
    </row>
    <row r="14" spans="2:10">
      <c r="C14" s="37"/>
      <c r="D14" s="37"/>
    </row>
    <row r="15" spans="2:10">
      <c r="C15" s="37"/>
      <c r="D15" s="45">
        <f>SUM(C14:C15)</f>
        <v>0</v>
      </c>
    </row>
    <row r="16" spans="2:10">
      <c r="B16" s="33" t="s">
        <v>35</v>
      </c>
      <c r="C16" s="13" t="s">
        <v>28</v>
      </c>
      <c r="D16" s="31" t="s">
        <v>14</v>
      </c>
      <c r="E16" s="6" t="s">
        <v>108</v>
      </c>
    </row>
    <row r="17" spans="1:5">
      <c r="C17" s="37"/>
      <c r="D17" s="37"/>
    </row>
    <row r="18" spans="1:5">
      <c r="C18" s="37"/>
      <c r="D18" s="45">
        <f>SUM(C17:C18)</f>
        <v>0</v>
      </c>
    </row>
    <row r="19" spans="1:5">
      <c r="B19" s="33" t="s">
        <v>36</v>
      </c>
      <c r="C19" s="13" t="s">
        <v>28</v>
      </c>
      <c r="D19" s="31" t="s">
        <v>14</v>
      </c>
      <c r="E19" s="6" t="s">
        <v>108</v>
      </c>
    </row>
    <row r="20" spans="1:5">
      <c r="A20" s="32">
        <v>179</v>
      </c>
      <c r="B20" s="32" t="s">
        <v>160</v>
      </c>
      <c r="C20" s="37">
        <v>250000</v>
      </c>
      <c r="D20" s="37"/>
      <c r="E20" s="32">
        <v>2</v>
      </c>
    </row>
    <row r="21" spans="1:5">
      <c r="A21" s="32">
        <v>180</v>
      </c>
      <c r="B21" s="32" t="s">
        <v>155</v>
      </c>
      <c r="C21" s="37">
        <v>600000</v>
      </c>
      <c r="D21" s="37"/>
      <c r="E21" s="32">
        <v>2</v>
      </c>
    </row>
    <row r="22" spans="1:5">
      <c r="A22" s="32">
        <v>181</v>
      </c>
      <c r="B22" s="32" t="s">
        <v>159</v>
      </c>
      <c r="C22" s="37">
        <v>150000</v>
      </c>
      <c r="D22" s="37"/>
      <c r="E22" s="32">
        <v>2</v>
      </c>
    </row>
    <row r="23" spans="1:5">
      <c r="A23" s="32">
        <v>182</v>
      </c>
      <c r="B23" s="32" t="s">
        <v>162</v>
      </c>
      <c r="C23" s="37">
        <v>300000</v>
      </c>
      <c r="D23" s="37"/>
      <c r="E23" s="32">
        <v>2</v>
      </c>
    </row>
    <row r="24" spans="1:5">
      <c r="A24" s="32">
        <v>183</v>
      </c>
      <c r="B24" s="32" t="s">
        <v>153</v>
      </c>
      <c r="C24" s="37">
        <v>300000</v>
      </c>
      <c r="D24" s="37"/>
      <c r="E24" s="32">
        <v>2</v>
      </c>
    </row>
    <row r="25" spans="1:5">
      <c r="A25" s="32">
        <v>184</v>
      </c>
      <c r="B25" s="32" t="s">
        <v>152</v>
      </c>
      <c r="C25" s="37">
        <v>300000</v>
      </c>
      <c r="D25" s="37"/>
      <c r="E25" s="32">
        <v>2</v>
      </c>
    </row>
    <row r="26" spans="1:5">
      <c r="A26" s="32">
        <v>185</v>
      </c>
      <c r="B26" s="32" t="s">
        <v>154</v>
      </c>
      <c r="C26" s="37">
        <v>300000</v>
      </c>
      <c r="D26" s="37"/>
      <c r="E26" s="32">
        <v>2</v>
      </c>
    </row>
    <row r="27" spans="1:5">
      <c r="A27" s="32">
        <v>186</v>
      </c>
      <c r="B27" s="32" t="s">
        <v>157</v>
      </c>
      <c r="C27" s="37">
        <v>300000</v>
      </c>
      <c r="D27" s="37"/>
      <c r="E27" s="32">
        <v>2</v>
      </c>
    </row>
    <row r="28" spans="1:5">
      <c r="A28" s="32">
        <v>187</v>
      </c>
      <c r="B28" s="32" t="s">
        <v>156</v>
      </c>
      <c r="C28" s="37">
        <v>300000</v>
      </c>
      <c r="D28" s="37"/>
      <c r="E28" s="32">
        <v>2</v>
      </c>
    </row>
    <row r="29" spans="1:5">
      <c r="A29" s="32">
        <v>188</v>
      </c>
      <c r="B29" s="32" t="s">
        <v>158</v>
      </c>
      <c r="C29" s="37">
        <v>300000</v>
      </c>
      <c r="D29" s="37"/>
      <c r="E29" s="32">
        <v>2</v>
      </c>
    </row>
    <row r="30" spans="1:5">
      <c r="A30" s="32">
        <v>189</v>
      </c>
      <c r="B30" s="32" t="s">
        <v>177</v>
      </c>
      <c r="C30" s="37">
        <v>200000</v>
      </c>
      <c r="D30" s="37"/>
      <c r="E30" s="32">
        <v>4</v>
      </c>
    </row>
    <row r="31" spans="1:5">
      <c r="A31" s="32">
        <v>190</v>
      </c>
      <c r="B31" s="32" t="s">
        <v>174</v>
      </c>
      <c r="C31" s="37">
        <v>50000</v>
      </c>
      <c r="D31" s="37"/>
      <c r="E31" s="32">
        <v>4</v>
      </c>
    </row>
    <row r="32" spans="1:5">
      <c r="A32" s="32">
        <v>191</v>
      </c>
      <c r="B32" s="32" t="s">
        <v>173</v>
      </c>
      <c r="C32" s="37">
        <v>50000</v>
      </c>
      <c r="D32" s="37"/>
      <c r="E32" s="32">
        <v>4</v>
      </c>
    </row>
    <row r="33" spans="1:5">
      <c r="A33" s="32">
        <v>192</v>
      </c>
      <c r="B33" s="32" t="s">
        <v>178</v>
      </c>
      <c r="C33" s="37">
        <v>100000</v>
      </c>
      <c r="D33" s="37"/>
      <c r="E33" s="32">
        <v>4</v>
      </c>
    </row>
    <row r="34" spans="1:5">
      <c r="A34" s="32">
        <v>193</v>
      </c>
      <c r="B34" s="32" t="s">
        <v>189</v>
      </c>
      <c r="C34" s="37">
        <v>100000</v>
      </c>
      <c r="D34" s="37"/>
      <c r="E34" s="32">
        <v>4</v>
      </c>
    </row>
    <row r="35" spans="1:5">
      <c r="A35" s="32">
        <v>194</v>
      </c>
      <c r="B35" s="32" t="s">
        <v>180</v>
      </c>
      <c r="C35" s="37">
        <v>50000</v>
      </c>
      <c r="D35" s="37"/>
      <c r="E35" s="32">
        <v>4</v>
      </c>
    </row>
    <row r="36" spans="1:5">
      <c r="A36" s="32">
        <v>195</v>
      </c>
      <c r="B36" s="32" t="s">
        <v>187</v>
      </c>
      <c r="C36" s="37">
        <v>50000</v>
      </c>
      <c r="D36" s="37"/>
      <c r="E36" s="32">
        <v>4</v>
      </c>
    </row>
    <row r="37" spans="1:5">
      <c r="A37" s="32">
        <v>196</v>
      </c>
      <c r="B37" s="32" t="s">
        <v>179</v>
      </c>
      <c r="C37" s="37">
        <v>200000</v>
      </c>
      <c r="D37" s="37"/>
      <c r="E37" s="32">
        <v>4</v>
      </c>
    </row>
    <row r="38" spans="1:5">
      <c r="A38" s="32">
        <v>197</v>
      </c>
      <c r="B38" s="32" t="s">
        <v>149</v>
      </c>
      <c r="C38" s="37">
        <v>200000</v>
      </c>
      <c r="D38" s="37"/>
      <c r="E38" s="32">
        <v>4</v>
      </c>
    </row>
    <row r="39" spans="1:5">
      <c r="A39" s="32">
        <v>198</v>
      </c>
      <c r="B39" s="32" t="s">
        <v>190</v>
      </c>
      <c r="C39" s="37">
        <v>200000</v>
      </c>
      <c r="D39" s="37"/>
      <c r="E39" s="32">
        <v>4</v>
      </c>
    </row>
    <row r="40" spans="1:5">
      <c r="A40" s="32">
        <v>199</v>
      </c>
      <c r="B40" s="32" t="s">
        <v>161</v>
      </c>
      <c r="C40" s="37">
        <v>300000</v>
      </c>
      <c r="D40" s="37"/>
      <c r="E40" s="32">
        <v>4</v>
      </c>
    </row>
    <row r="41" spans="1:5">
      <c r="A41" s="32">
        <v>200</v>
      </c>
      <c r="B41" s="32" t="s">
        <v>167</v>
      </c>
      <c r="C41" s="37">
        <v>400000</v>
      </c>
      <c r="D41" s="37"/>
      <c r="E41" s="32">
        <v>4</v>
      </c>
    </row>
    <row r="42" spans="1:5">
      <c r="A42" s="32">
        <v>201</v>
      </c>
      <c r="B42" s="32" t="s">
        <v>169</v>
      </c>
      <c r="C42" s="37">
        <v>400000</v>
      </c>
      <c r="D42" s="37"/>
      <c r="E42" s="32">
        <v>4</v>
      </c>
    </row>
    <row r="43" spans="1:5">
      <c r="A43" s="32">
        <v>202</v>
      </c>
      <c r="B43" s="32" t="s">
        <v>151</v>
      </c>
      <c r="C43" s="37">
        <v>300000</v>
      </c>
      <c r="D43" s="37"/>
      <c r="E43" s="32">
        <v>4</v>
      </c>
    </row>
    <row r="44" spans="1:5">
      <c r="A44" s="32">
        <v>203</v>
      </c>
      <c r="B44" s="32" t="s">
        <v>166</v>
      </c>
      <c r="C44" s="37">
        <v>75000</v>
      </c>
      <c r="D44" s="37"/>
      <c r="E44" s="32">
        <v>4</v>
      </c>
    </row>
    <row r="45" spans="1:5">
      <c r="A45" s="32">
        <v>204</v>
      </c>
      <c r="B45" s="32" t="s">
        <v>163</v>
      </c>
      <c r="C45" s="37">
        <v>200000</v>
      </c>
      <c r="D45" s="37"/>
      <c r="E45" s="32">
        <v>4</v>
      </c>
    </row>
    <row r="46" spans="1:5">
      <c r="A46" s="32">
        <v>205</v>
      </c>
      <c r="B46" s="32" t="s">
        <v>164</v>
      </c>
      <c r="C46" s="37">
        <v>250000</v>
      </c>
      <c r="D46" s="37"/>
      <c r="E46" s="32">
        <v>4</v>
      </c>
    </row>
    <row r="47" spans="1:5">
      <c r="A47" s="32">
        <v>206</v>
      </c>
      <c r="B47" s="32" t="s">
        <v>165</v>
      </c>
      <c r="C47" s="37">
        <v>150000</v>
      </c>
      <c r="D47" s="37"/>
      <c r="E47" s="32">
        <v>4</v>
      </c>
    </row>
    <row r="48" spans="1:5">
      <c r="A48" s="32">
        <v>207</v>
      </c>
      <c r="B48" s="32" t="s">
        <v>193</v>
      </c>
      <c r="C48" s="37">
        <v>100000</v>
      </c>
      <c r="D48" s="37"/>
      <c r="E48" s="32">
        <v>4</v>
      </c>
    </row>
    <row r="49" spans="1:5">
      <c r="A49" s="32">
        <v>208</v>
      </c>
      <c r="B49" s="32" t="s">
        <v>186</v>
      </c>
      <c r="C49" s="37">
        <v>50000</v>
      </c>
      <c r="D49" s="37"/>
      <c r="E49" s="32">
        <v>4</v>
      </c>
    </row>
    <row r="50" spans="1:5">
      <c r="A50" s="32">
        <v>209</v>
      </c>
      <c r="B50" s="32" t="s">
        <v>183</v>
      </c>
      <c r="C50" s="37">
        <v>100000</v>
      </c>
      <c r="D50" s="37"/>
      <c r="E50" s="32">
        <v>4</v>
      </c>
    </row>
    <row r="51" spans="1:5">
      <c r="A51" s="32">
        <v>210</v>
      </c>
      <c r="B51" s="32" t="s">
        <v>211</v>
      </c>
      <c r="C51" s="37">
        <v>150000</v>
      </c>
      <c r="D51" s="37"/>
      <c r="E51" s="32">
        <v>4</v>
      </c>
    </row>
    <row r="52" spans="1:5">
      <c r="A52" s="32">
        <v>211</v>
      </c>
      <c r="B52" s="32" t="s">
        <v>188</v>
      </c>
      <c r="C52" s="37">
        <v>200000</v>
      </c>
      <c r="D52" s="37"/>
      <c r="E52" s="32">
        <v>4</v>
      </c>
    </row>
    <row r="53" spans="1:5">
      <c r="A53" s="32">
        <v>212</v>
      </c>
      <c r="B53" s="32" t="s">
        <v>168</v>
      </c>
      <c r="C53" s="37">
        <v>300000</v>
      </c>
      <c r="D53" s="37"/>
      <c r="E53" s="32">
        <v>4</v>
      </c>
    </row>
    <row r="54" spans="1:5">
      <c r="A54" s="32">
        <v>213</v>
      </c>
      <c r="B54" s="32" t="s">
        <v>170</v>
      </c>
      <c r="C54" s="37">
        <v>200000</v>
      </c>
      <c r="D54" s="37"/>
      <c r="E54" s="32">
        <v>4</v>
      </c>
    </row>
    <row r="55" spans="1:5">
      <c r="A55" s="32">
        <v>214</v>
      </c>
      <c r="B55" s="32" t="s">
        <v>175</v>
      </c>
      <c r="C55" s="37">
        <v>200000</v>
      </c>
      <c r="D55" s="37"/>
      <c r="E55" s="32">
        <v>4</v>
      </c>
    </row>
    <row r="56" spans="1:5">
      <c r="A56" s="32">
        <v>215</v>
      </c>
      <c r="B56" s="32" t="s">
        <v>171</v>
      </c>
      <c r="C56" s="37">
        <v>150000</v>
      </c>
      <c r="D56" s="37"/>
      <c r="E56" s="32">
        <v>4</v>
      </c>
    </row>
    <row r="57" spans="1:5">
      <c r="A57" s="32">
        <v>216</v>
      </c>
      <c r="B57" s="32" t="s">
        <v>176</v>
      </c>
      <c r="C57" s="37">
        <v>1000000</v>
      </c>
      <c r="D57" s="37"/>
      <c r="E57" s="32">
        <v>4</v>
      </c>
    </row>
    <row r="58" spans="1:5">
      <c r="A58" s="32">
        <v>217</v>
      </c>
      <c r="B58" s="32" t="s">
        <v>181</v>
      </c>
      <c r="C58" s="37">
        <v>100000</v>
      </c>
      <c r="D58" s="37"/>
      <c r="E58" s="32">
        <v>4</v>
      </c>
    </row>
    <row r="59" spans="1:5">
      <c r="A59" s="32">
        <v>218</v>
      </c>
      <c r="B59" s="32" t="s">
        <v>150</v>
      </c>
      <c r="C59" s="37">
        <v>3400000</v>
      </c>
      <c r="D59" s="37"/>
      <c r="E59" s="32">
        <v>4</v>
      </c>
    </row>
    <row r="60" spans="1:5">
      <c r="A60" s="32">
        <v>219</v>
      </c>
      <c r="B60" s="32" t="s">
        <v>185</v>
      </c>
      <c r="C60" s="37">
        <v>50000</v>
      </c>
      <c r="D60" s="37"/>
      <c r="E60" s="32">
        <v>6</v>
      </c>
    </row>
    <row r="61" spans="1:5">
      <c r="A61" s="32">
        <v>220</v>
      </c>
      <c r="B61" s="32" t="s">
        <v>209</v>
      </c>
      <c r="C61" s="37">
        <v>750000</v>
      </c>
      <c r="D61" s="37"/>
      <c r="E61" s="32">
        <v>6</v>
      </c>
    </row>
    <row r="62" spans="1:5">
      <c r="A62" s="32">
        <v>221</v>
      </c>
      <c r="B62" s="32" t="s">
        <v>208</v>
      </c>
      <c r="C62" s="37">
        <v>750000</v>
      </c>
      <c r="D62" s="37"/>
      <c r="E62" s="32">
        <v>6</v>
      </c>
    </row>
    <row r="63" spans="1:5">
      <c r="A63" s="32">
        <v>222</v>
      </c>
      <c r="B63" s="32" t="s">
        <v>214</v>
      </c>
      <c r="C63" s="37">
        <v>750000</v>
      </c>
      <c r="D63" s="37"/>
      <c r="E63" s="32">
        <v>6</v>
      </c>
    </row>
    <row r="64" spans="1:5">
      <c r="A64" s="32">
        <v>223</v>
      </c>
      <c r="B64" s="32" t="s">
        <v>213</v>
      </c>
      <c r="C64" s="37">
        <v>750000</v>
      </c>
      <c r="D64" s="37"/>
      <c r="E64" s="32">
        <v>6</v>
      </c>
    </row>
    <row r="65" spans="1:5">
      <c r="A65" s="32">
        <v>224</v>
      </c>
      <c r="B65" s="32" t="s">
        <v>172</v>
      </c>
      <c r="C65" s="37">
        <v>200000</v>
      </c>
      <c r="D65" s="37"/>
      <c r="E65" s="32">
        <v>6</v>
      </c>
    </row>
    <row r="66" spans="1:5">
      <c r="A66" s="32">
        <v>225</v>
      </c>
      <c r="B66" s="32" t="s">
        <v>210</v>
      </c>
      <c r="C66" s="37">
        <v>750000</v>
      </c>
      <c r="D66" s="37"/>
      <c r="E66" s="32">
        <v>6</v>
      </c>
    </row>
    <row r="67" spans="1:5">
      <c r="A67" s="32">
        <v>226</v>
      </c>
      <c r="B67" s="32" t="s">
        <v>212</v>
      </c>
      <c r="C67" s="37">
        <v>250000</v>
      </c>
      <c r="D67" s="37"/>
      <c r="E67" s="32">
        <v>6</v>
      </c>
    </row>
    <row r="68" spans="1:5">
      <c r="A68" s="32">
        <v>227</v>
      </c>
      <c r="B68" s="32" t="s">
        <v>207</v>
      </c>
      <c r="C68" s="37">
        <v>750000</v>
      </c>
      <c r="D68" s="37"/>
      <c r="E68" s="32">
        <v>6</v>
      </c>
    </row>
    <row r="69" spans="1:5">
      <c r="A69" s="32">
        <v>228</v>
      </c>
      <c r="B69" s="32" t="s">
        <v>206</v>
      </c>
      <c r="C69" s="37">
        <v>750000</v>
      </c>
      <c r="D69" s="37"/>
      <c r="E69" s="32">
        <v>6</v>
      </c>
    </row>
    <row r="70" spans="1:5">
      <c r="A70" s="32">
        <v>229</v>
      </c>
      <c r="B70" s="32" t="s">
        <v>198</v>
      </c>
      <c r="C70" s="37">
        <v>750000</v>
      </c>
      <c r="D70" s="37"/>
      <c r="E70" s="32">
        <v>6</v>
      </c>
    </row>
    <row r="71" spans="1:5">
      <c r="A71" s="32">
        <v>230</v>
      </c>
      <c r="B71" s="32" t="s">
        <v>196</v>
      </c>
      <c r="C71" s="37">
        <v>750000</v>
      </c>
      <c r="D71" s="37"/>
      <c r="E71" s="32">
        <v>6</v>
      </c>
    </row>
    <row r="72" spans="1:5">
      <c r="A72" s="32">
        <v>231</v>
      </c>
      <c r="B72" s="32" t="s">
        <v>195</v>
      </c>
      <c r="C72" s="37">
        <v>750000</v>
      </c>
      <c r="D72" s="37"/>
      <c r="E72" s="32">
        <v>6</v>
      </c>
    </row>
    <row r="73" spans="1:5">
      <c r="A73" s="32">
        <v>232</v>
      </c>
      <c r="B73" s="32" t="s">
        <v>205</v>
      </c>
      <c r="C73" s="37">
        <v>750000</v>
      </c>
      <c r="D73" s="37"/>
      <c r="E73" s="32">
        <v>6</v>
      </c>
    </row>
    <row r="74" spans="1:5">
      <c r="A74" s="32">
        <v>233</v>
      </c>
      <c r="B74" s="32" t="s">
        <v>194</v>
      </c>
      <c r="C74" s="37">
        <v>750000</v>
      </c>
      <c r="D74" s="37"/>
      <c r="E74" s="32">
        <v>6</v>
      </c>
    </row>
    <row r="75" spans="1:5">
      <c r="A75" s="32">
        <v>234</v>
      </c>
      <c r="B75" s="32" t="s">
        <v>200</v>
      </c>
      <c r="C75" s="37">
        <v>750000</v>
      </c>
      <c r="D75" s="37"/>
      <c r="E75" s="32">
        <v>6</v>
      </c>
    </row>
    <row r="76" spans="1:5">
      <c r="A76" s="32">
        <v>235</v>
      </c>
      <c r="B76" s="32" t="s">
        <v>182</v>
      </c>
      <c r="C76" s="37">
        <v>1000000</v>
      </c>
      <c r="D76" s="37"/>
      <c r="E76" s="32">
        <v>6</v>
      </c>
    </row>
    <row r="77" spans="1:5">
      <c r="A77" s="32">
        <v>236</v>
      </c>
      <c r="B77" s="32" t="s">
        <v>184</v>
      </c>
      <c r="C77" s="37">
        <v>30000</v>
      </c>
      <c r="D77" s="37"/>
      <c r="E77" s="32">
        <v>6</v>
      </c>
    </row>
    <row r="78" spans="1:5">
      <c r="A78" s="32">
        <v>237</v>
      </c>
      <c r="B78" s="32" t="s">
        <v>203</v>
      </c>
      <c r="C78" s="37">
        <v>100000</v>
      </c>
      <c r="D78" s="37"/>
      <c r="E78" s="32">
        <v>6</v>
      </c>
    </row>
    <row r="79" spans="1:5">
      <c r="A79" s="32">
        <v>238</v>
      </c>
      <c r="B79" s="32" t="s">
        <v>197</v>
      </c>
      <c r="C79" s="37">
        <v>100000</v>
      </c>
      <c r="D79" s="37"/>
      <c r="E79" s="32">
        <v>6</v>
      </c>
    </row>
    <row r="80" spans="1:5">
      <c r="A80" s="32">
        <v>239</v>
      </c>
      <c r="B80" s="32" t="s">
        <v>199</v>
      </c>
      <c r="C80" s="37">
        <v>30000</v>
      </c>
      <c r="D80" s="37"/>
      <c r="E80" s="32">
        <v>6</v>
      </c>
    </row>
    <row r="81" spans="1:5">
      <c r="A81" s="32">
        <v>240</v>
      </c>
      <c r="B81" s="32" t="s">
        <v>204</v>
      </c>
      <c r="C81" s="37">
        <v>100000</v>
      </c>
      <c r="D81" s="37"/>
      <c r="E81" s="32">
        <v>6</v>
      </c>
    </row>
    <row r="82" spans="1:5">
      <c r="A82" s="32">
        <v>241</v>
      </c>
      <c r="B82" s="32" t="s">
        <v>201</v>
      </c>
      <c r="C82" s="37">
        <v>150000</v>
      </c>
      <c r="D82" s="37"/>
      <c r="E82" s="32">
        <v>6</v>
      </c>
    </row>
    <row r="83" spans="1:5">
      <c r="A83" s="32">
        <v>242</v>
      </c>
      <c r="B83" s="32" t="s">
        <v>202</v>
      </c>
      <c r="C83" s="37">
        <v>150000</v>
      </c>
      <c r="D83" s="37"/>
      <c r="E83" s="32">
        <v>6</v>
      </c>
    </row>
    <row r="84" spans="1:5">
      <c r="A84" s="32">
        <v>243</v>
      </c>
      <c r="B84" s="32" t="s">
        <v>192</v>
      </c>
      <c r="C84" s="37">
        <v>200000</v>
      </c>
      <c r="D84" s="37"/>
      <c r="E84" s="32">
        <v>7</v>
      </c>
    </row>
    <row r="85" spans="1:5">
      <c r="A85" s="32">
        <v>244</v>
      </c>
      <c r="B85" s="32" t="s">
        <v>148</v>
      </c>
      <c r="C85" s="37">
        <v>5500000</v>
      </c>
      <c r="D85" s="37"/>
      <c r="E85" s="32">
        <v>7</v>
      </c>
    </row>
    <row r="86" spans="1:5">
      <c r="A86" s="32">
        <v>245</v>
      </c>
      <c r="B86" s="32" t="s">
        <v>183</v>
      </c>
      <c r="C86" s="37">
        <v>150000</v>
      </c>
      <c r="D86" s="37"/>
      <c r="E86" s="32">
        <v>7</v>
      </c>
    </row>
    <row r="87" spans="1:5">
      <c r="A87" s="32">
        <v>246</v>
      </c>
      <c r="B87" s="32" t="s">
        <v>191</v>
      </c>
      <c r="C87" s="37">
        <v>500000</v>
      </c>
      <c r="D87" s="37"/>
      <c r="E87" s="32">
        <v>7</v>
      </c>
    </row>
    <row r="88" spans="1:5">
      <c r="A88" s="32">
        <v>247</v>
      </c>
      <c r="B88" s="32" t="s">
        <v>338</v>
      </c>
      <c r="C88" s="37">
        <v>600000</v>
      </c>
      <c r="D88" s="37"/>
      <c r="E88" s="32">
        <v>6</v>
      </c>
    </row>
    <row r="89" spans="1:5">
      <c r="A89" s="32">
        <v>248</v>
      </c>
      <c r="B89" s="32" t="s">
        <v>339</v>
      </c>
      <c r="C89" s="37">
        <v>600000</v>
      </c>
      <c r="D89" s="37"/>
      <c r="E89" s="32">
        <v>4</v>
      </c>
    </row>
    <row r="90" spans="1:5">
      <c r="A90" s="32">
        <v>249</v>
      </c>
      <c r="B90" s="32" t="s">
        <v>340</v>
      </c>
      <c r="C90" s="37">
        <v>1000000</v>
      </c>
      <c r="D90" s="37"/>
      <c r="E90" s="32">
        <v>2</v>
      </c>
    </row>
    <row r="91" spans="1:5">
      <c r="C91" s="37"/>
      <c r="D91" s="45">
        <f>SUM(C20:C91)</f>
        <v>32785000</v>
      </c>
    </row>
    <row r="92" spans="1:5">
      <c r="B92" s="33" t="s">
        <v>37</v>
      </c>
      <c r="C92" s="13" t="s">
        <v>28</v>
      </c>
      <c r="D92" s="31" t="s">
        <v>14</v>
      </c>
      <c r="E92" s="6" t="s">
        <v>108</v>
      </c>
    </row>
    <row r="93" spans="1:5">
      <c r="C93" s="37"/>
      <c r="D93" s="37"/>
    </row>
    <row r="94" spans="1:5">
      <c r="C94" s="37"/>
      <c r="D94" s="45">
        <f>SUM(C93:C94)</f>
        <v>0</v>
      </c>
    </row>
    <row r="95" spans="1:5">
      <c r="B95" s="33" t="s">
        <v>31</v>
      </c>
      <c r="C95" s="13" t="s">
        <v>28</v>
      </c>
      <c r="D95" s="31" t="s">
        <v>14</v>
      </c>
      <c r="E95" s="6" t="s">
        <v>108</v>
      </c>
    </row>
    <row r="96" spans="1:5">
      <c r="C96" s="37"/>
      <c r="D96" s="37"/>
    </row>
    <row r="97" spans="2:5">
      <c r="C97" s="37"/>
      <c r="D97" s="45">
        <f>SUM(C96:C97)</f>
        <v>0</v>
      </c>
    </row>
    <row r="98" spans="2:5">
      <c r="B98" s="33" t="s">
        <v>33</v>
      </c>
      <c r="C98" s="13" t="s">
        <v>28</v>
      </c>
      <c r="D98" s="31" t="s">
        <v>14</v>
      </c>
      <c r="E98" s="6" t="s">
        <v>108</v>
      </c>
    </row>
    <row r="99" spans="2:5">
      <c r="C99" s="37"/>
      <c r="D99" s="37"/>
    </row>
    <row r="100" spans="2:5">
      <c r="C100" s="37"/>
      <c r="D100" s="45">
        <f>SUM(C99:C100)</f>
        <v>0</v>
      </c>
    </row>
    <row r="101" spans="2:5">
      <c r="B101" s="33"/>
      <c r="C101" s="13"/>
      <c r="D101" s="31"/>
      <c r="E101" s="6"/>
    </row>
  </sheetData>
  <sortState ref="B22:E90">
    <sortCondition ref="E22:E90"/>
  </sortState>
  <pageMargins left="0.7" right="0.7" top="0.75" bottom="0.75" header="0.3" footer="0.3"/>
  <pageSetup paperSize="9" orientation="landscape" verticalDpi="0" r:id="rId1"/>
  <headerFooter>
    <oddFooter>&amp;CSECCIÓN 18&amp;RPágina &amp;P</oddFooter>
  </headerFooter>
  <ignoredErrors>
    <ignoredError sqref="E2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E34"/>
  <sheetViews>
    <sheetView workbookViewId="0">
      <selection activeCell="C19" sqref="C19"/>
    </sheetView>
  </sheetViews>
  <sheetFormatPr baseColWidth="10" defaultRowHeight="15"/>
  <cols>
    <col min="1" max="1" width="3.85546875" customWidth="1"/>
    <col min="2" max="2" width="50.5703125" bestFit="1" customWidth="1"/>
    <col min="3" max="3" width="16.85546875" bestFit="1" customWidth="1"/>
    <col min="4" max="4" width="16.85546875" customWidth="1"/>
  </cols>
  <sheetData>
    <row r="1" spans="2:5">
      <c r="B1" s="6" t="s">
        <v>15</v>
      </c>
      <c r="C1" s="6" t="s">
        <v>16</v>
      </c>
      <c r="D1" s="6" t="s">
        <v>34</v>
      </c>
      <c r="E1" s="9" t="s">
        <v>40</v>
      </c>
    </row>
    <row r="2" spans="2:5">
      <c r="B2" s="5" t="s">
        <v>12</v>
      </c>
      <c r="C2" s="4">
        <v>44801000</v>
      </c>
      <c r="D2" s="10">
        <f>SUM(D3:D11)</f>
        <v>0</v>
      </c>
      <c r="E2" s="16">
        <f>D2/C2</f>
        <v>0</v>
      </c>
    </row>
    <row r="3" spans="2:5">
      <c r="B3" t="s">
        <v>18</v>
      </c>
      <c r="C3" s="8"/>
      <c r="D3" s="7"/>
      <c r="E3" s="15"/>
    </row>
    <row r="4" spans="2:5">
      <c r="B4" t="s">
        <v>19</v>
      </c>
      <c r="C4" s="7">
        <v>2300000</v>
      </c>
      <c r="D4" s="7">
        <f>D16</f>
        <v>0</v>
      </c>
      <c r="E4" s="15">
        <f t="shared" ref="E4:E9" si="0">D4/C4</f>
        <v>0</v>
      </c>
    </row>
    <row r="5" spans="2:5">
      <c r="B5" t="s">
        <v>26</v>
      </c>
      <c r="C5" s="7"/>
      <c r="D5" s="7"/>
      <c r="E5" s="15"/>
    </row>
    <row r="6" spans="2:5">
      <c r="B6" t="s">
        <v>25</v>
      </c>
      <c r="C6" s="7">
        <v>5663143.6200000001</v>
      </c>
      <c r="D6" s="7">
        <f>D20</f>
        <v>0</v>
      </c>
      <c r="E6" s="15">
        <f t="shared" si="0"/>
        <v>0</v>
      </c>
    </row>
    <row r="7" spans="2:5">
      <c r="B7" t="s">
        <v>24</v>
      </c>
      <c r="C7" s="7"/>
      <c r="D7" s="7"/>
      <c r="E7" s="15"/>
    </row>
    <row r="8" spans="2:5">
      <c r="B8" t="s">
        <v>23</v>
      </c>
      <c r="C8" s="7"/>
      <c r="E8" s="15"/>
    </row>
    <row r="9" spans="2:5">
      <c r="B9" t="s">
        <v>39</v>
      </c>
      <c r="C9" s="7">
        <v>36837856.380000003</v>
      </c>
      <c r="D9" s="7">
        <f>D24</f>
        <v>0</v>
      </c>
      <c r="E9" s="15">
        <f t="shared" si="0"/>
        <v>0</v>
      </c>
    </row>
    <row r="10" spans="2:5">
      <c r="B10" t="s">
        <v>21</v>
      </c>
      <c r="C10" s="8"/>
      <c r="D10" s="7"/>
      <c r="E10" s="15"/>
    </row>
    <row r="11" spans="2:5">
      <c r="B11" t="s">
        <v>20</v>
      </c>
      <c r="C11" s="8"/>
      <c r="D11" s="7"/>
      <c r="E11" s="15"/>
    </row>
    <row r="12" spans="2:5">
      <c r="C12" s="2"/>
    </row>
    <row r="13" spans="2:5">
      <c r="B13" s="5" t="s">
        <v>27</v>
      </c>
      <c r="C13" s="6" t="s">
        <v>28</v>
      </c>
      <c r="D13" s="3" t="s">
        <v>14</v>
      </c>
    </row>
    <row r="14" spans="2:5">
      <c r="C14" s="8"/>
      <c r="D14" s="8"/>
    </row>
    <row r="15" spans="2:5">
      <c r="C15" s="8"/>
      <c r="D15" s="8"/>
    </row>
    <row r="16" spans="2:5">
      <c r="C16" s="8"/>
      <c r="D16" s="14">
        <f>SUM(C14:C16)</f>
        <v>0</v>
      </c>
    </row>
    <row r="17" spans="2:4">
      <c r="B17" s="5" t="s">
        <v>29</v>
      </c>
      <c r="C17" s="13" t="s">
        <v>28</v>
      </c>
      <c r="D17" s="17" t="s">
        <v>14</v>
      </c>
    </row>
    <row r="18" spans="2:4">
      <c r="C18" s="8"/>
      <c r="D18" s="8"/>
    </row>
    <row r="19" spans="2:4">
      <c r="C19" s="8"/>
      <c r="D19" s="8"/>
    </row>
    <row r="20" spans="2:4">
      <c r="C20" s="8"/>
      <c r="D20" s="14">
        <f>SUM(C18:C20)</f>
        <v>0</v>
      </c>
    </row>
    <row r="21" spans="2:4">
      <c r="B21" s="5" t="s">
        <v>30</v>
      </c>
      <c r="C21" s="13" t="s">
        <v>28</v>
      </c>
      <c r="D21" s="17" t="s">
        <v>14</v>
      </c>
    </row>
    <row r="22" spans="2:4">
      <c r="C22" s="8"/>
      <c r="D22" s="8"/>
    </row>
    <row r="23" spans="2:4">
      <c r="C23" s="8"/>
      <c r="D23" s="8"/>
    </row>
    <row r="24" spans="2:4">
      <c r="C24" s="8"/>
      <c r="D24" s="14">
        <f>SUM(C22:C24)</f>
        <v>0</v>
      </c>
    </row>
    <row r="25" spans="2:4">
      <c r="B25" s="5"/>
      <c r="C25" s="6"/>
      <c r="D25" s="3"/>
    </row>
    <row r="26" spans="2:4">
      <c r="C26" s="2"/>
      <c r="D26" s="2"/>
    </row>
    <row r="27" spans="2:4">
      <c r="C27" s="2"/>
      <c r="D27" s="11"/>
    </row>
    <row r="28" spans="2:4">
      <c r="B28" s="5"/>
      <c r="C28" s="6"/>
      <c r="D28" s="3"/>
    </row>
    <row r="29" spans="2:4">
      <c r="C29" s="2"/>
      <c r="D29" s="2"/>
    </row>
    <row r="30" spans="2:4">
      <c r="C30" s="2"/>
      <c r="D30" s="2"/>
    </row>
    <row r="31" spans="2:4">
      <c r="C31" s="2"/>
      <c r="D31" s="11"/>
    </row>
    <row r="32" spans="2:4">
      <c r="B32" s="5"/>
      <c r="C32" s="6"/>
      <c r="D32" s="3"/>
    </row>
    <row r="33" spans="3:4">
      <c r="C33" s="2"/>
      <c r="D33" s="2"/>
    </row>
    <row r="34" spans="3:4">
      <c r="C34" s="2"/>
      <c r="D34" s="11"/>
    </row>
  </sheetData>
  <pageMargins left="0.7" right="0.7" top="0.75" bottom="0.75" header="0.3" footer="0.3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J85"/>
  <sheetViews>
    <sheetView view="pageLayout" zoomScaleNormal="100" workbookViewId="0">
      <selection activeCell="F4" sqref="F4"/>
    </sheetView>
  </sheetViews>
  <sheetFormatPr baseColWidth="10" defaultRowHeight="15"/>
  <cols>
    <col min="1" max="1" width="4" customWidth="1"/>
    <col min="2" max="2" width="50.5703125" bestFit="1" customWidth="1"/>
    <col min="3" max="3" width="16.85546875" style="2" bestFit="1" customWidth="1"/>
    <col min="4" max="4" width="17.7109375" customWidth="1"/>
    <col min="6" max="6" width="16.7109375" customWidth="1"/>
    <col min="7" max="7" width="11.5703125" bestFit="1" customWidth="1"/>
    <col min="8" max="8" width="15.140625" bestFit="1" customWidth="1"/>
    <col min="9" max="9" width="14.85546875" bestFit="1" customWidth="1"/>
  </cols>
  <sheetData>
    <row r="1" spans="2:10">
      <c r="B1" s="6" t="s">
        <v>15</v>
      </c>
      <c r="C1" s="6" t="s">
        <v>16</v>
      </c>
      <c r="D1" s="53" t="s">
        <v>114</v>
      </c>
      <c r="E1" s="9" t="s">
        <v>40</v>
      </c>
      <c r="F1" s="107" t="s">
        <v>115</v>
      </c>
      <c r="G1" s="67" t="s">
        <v>40</v>
      </c>
      <c r="H1" s="75" t="s">
        <v>325</v>
      </c>
      <c r="I1" s="76" t="s">
        <v>327</v>
      </c>
      <c r="J1" s="75" t="s">
        <v>326</v>
      </c>
    </row>
    <row r="2" spans="2:10">
      <c r="B2" s="5" t="s">
        <v>13</v>
      </c>
      <c r="C2" s="12">
        <v>451527318.85000002</v>
      </c>
      <c r="D2" s="10">
        <f>SUM(D3:D11)</f>
        <v>30050000</v>
      </c>
      <c r="E2" s="16">
        <f>D2/C2</f>
        <v>6.6551897848694253E-2</v>
      </c>
      <c r="H2" s="70">
        <f>C2-D2+F2</f>
        <v>421477318.85000002</v>
      </c>
      <c r="I2" s="70">
        <f>H2-C2</f>
        <v>-30050000</v>
      </c>
      <c r="J2" s="71">
        <f>I2/C2</f>
        <v>-6.6551897848694253E-2</v>
      </c>
    </row>
    <row r="3" spans="2:10">
      <c r="B3" t="s">
        <v>18</v>
      </c>
      <c r="C3" s="8">
        <v>1500000</v>
      </c>
      <c r="D3" s="7">
        <f>D15</f>
        <v>0</v>
      </c>
      <c r="E3" s="15">
        <f t="shared" ref="E3:E11" si="0">D3/C3</f>
        <v>0</v>
      </c>
      <c r="H3" s="77">
        <f t="shared" ref="H3:H11" si="1">C3-D3+F3</f>
        <v>1500000</v>
      </c>
      <c r="I3" s="77">
        <f t="shared" ref="I3:I11" si="2">H3-C3</f>
        <v>0</v>
      </c>
      <c r="J3" s="78">
        <f t="shared" ref="J3:J11" si="3">I3/C3</f>
        <v>0</v>
      </c>
    </row>
    <row r="4" spans="2:10">
      <c r="B4" t="s">
        <v>19</v>
      </c>
      <c r="C4" s="8"/>
      <c r="E4" s="15"/>
      <c r="H4" s="77"/>
      <c r="I4" s="77"/>
      <c r="J4" s="78"/>
    </row>
    <row r="5" spans="2:10">
      <c r="B5" t="s">
        <v>26</v>
      </c>
      <c r="C5" s="8">
        <v>169974628.69</v>
      </c>
      <c r="D5" s="7">
        <f>D18</f>
        <v>0</v>
      </c>
      <c r="E5" s="15">
        <f t="shared" si="0"/>
        <v>0</v>
      </c>
      <c r="H5" s="77">
        <f t="shared" si="1"/>
        <v>169974628.69</v>
      </c>
      <c r="I5" s="77">
        <f t="shared" si="2"/>
        <v>0</v>
      </c>
      <c r="J5" s="78">
        <f t="shared" si="3"/>
        <v>0</v>
      </c>
    </row>
    <row r="6" spans="2:10">
      <c r="B6" t="s">
        <v>25</v>
      </c>
      <c r="C6" s="8"/>
      <c r="E6" s="15"/>
      <c r="H6" s="77"/>
      <c r="I6" s="77"/>
      <c r="J6" s="78"/>
    </row>
    <row r="7" spans="2:10">
      <c r="B7" s="19" t="s">
        <v>24</v>
      </c>
      <c r="C7" s="20">
        <v>20000000</v>
      </c>
      <c r="D7" s="21">
        <f>D21</f>
        <v>19200000</v>
      </c>
      <c r="E7" s="22">
        <f t="shared" si="0"/>
        <v>0.96</v>
      </c>
      <c r="H7" s="77">
        <f t="shared" si="1"/>
        <v>800000</v>
      </c>
      <c r="I7" s="77">
        <f t="shared" si="2"/>
        <v>-19200000</v>
      </c>
      <c r="J7" s="78">
        <f t="shared" si="3"/>
        <v>-0.96</v>
      </c>
    </row>
    <row r="8" spans="2:10">
      <c r="B8" t="s">
        <v>23</v>
      </c>
      <c r="C8" s="8"/>
      <c r="E8" s="15"/>
      <c r="H8" s="77"/>
      <c r="I8" s="77"/>
      <c r="J8" s="78"/>
    </row>
    <row r="9" spans="2:10">
      <c r="B9" t="s">
        <v>39</v>
      </c>
      <c r="C9" s="8">
        <v>3500000</v>
      </c>
      <c r="D9" s="7">
        <f>D25</f>
        <v>3000000</v>
      </c>
      <c r="E9" s="15">
        <f t="shared" si="0"/>
        <v>0.8571428571428571</v>
      </c>
      <c r="H9" s="77">
        <f t="shared" si="1"/>
        <v>500000</v>
      </c>
      <c r="I9" s="77">
        <f t="shared" si="2"/>
        <v>-3000000</v>
      </c>
      <c r="J9" s="78">
        <f t="shared" si="3"/>
        <v>-0.8571428571428571</v>
      </c>
    </row>
    <row r="10" spans="2:10">
      <c r="B10" t="s">
        <v>21</v>
      </c>
      <c r="C10" s="8">
        <v>9376500</v>
      </c>
      <c r="D10" s="7">
        <f>D78</f>
        <v>7850000</v>
      </c>
      <c r="E10" s="15">
        <f t="shared" si="0"/>
        <v>0.83719938143230421</v>
      </c>
      <c r="H10" s="77">
        <f t="shared" si="1"/>
        <v>1526500</v>
      </c>
      <c r="I10" s="77">
        <f t="shared" si="2"/>
        <v>-7850000</v>
      </c>
      <c r="J10" s="78">
        <f t="shared" si="3"/>
        <v>-0.83719938143230421</v>
      </c>
    </row>
    <row r="11" spans="2:10">
      <c r="B11" t="s">
        <v>20</v>
      </c>
      <c r="C11" s="8">
        <v>247176190.16</v>
      </c>
      <c r="D11" s="7">
        <f>D84</f>
        <v>0</v>
      </c>
      <c r="E11" s="15">
        <f t="shared" si="0"/>
        <v>0</v>
      </c>
      <c r="H11" s="77">
        <f t="shared" si="1"/>
        <v>247176190.16</v>
      </c>
      <c r="I11" s="77">
        <f t="shared" si="2"/>
        <v>0</v>
      </c>
      <c r="J11" s="78">
        <f t="shared" si="3"/>
        <v>0</v>
      </c>
    </row>
    <row r="13" spans="2:10">
      <c r="B13" s="5" t="s">
        <v>27</v>
      </c>
      <c r="C13" s="6" t="s">
        <v>28</v>
      </c>
      <c r="D13" s="3" t="s">
        <v>14</v>
      </c>
      <c r="E13" s="109" t="s">
        <v>108</v>
      </c>
      <c r="F13" s="109"/>
    </row>
    <row r="14" spans="2:10">
      <c r="C14" s="8"/>
      <c r="D14" s="8"/>
      <c r="I14" s="1"/>
    </row>
    <row r="15" spans="2:10">
      <c r="C15" s="8"/>
      <c r="D15" s="14">
        <f>SUM(C14:C15)</f>
        <v>0</v>
      </c>
      <c r="I15" s="1"/>
    </row>
    <row r="16" spans="2:10">
      <c r="B16" s="5" t="s">
        <v>29</v>
      </c>
      <c r="C16" s="13" t="s">
        <v>28</v>
      </c>
      <c r="D16" s="17" t="s">
        <v>14</v>
      </c>
      <c r="E16" s="109" t="s">
        <v>108</v>
      </c>
      <c r="F16" s="109"/>
    </row>
    <row r="17" spans="2:6">
      <c r="C17" s="8"/>
      <c r="D17" s="8"/>
    </row>
    <row r="18" spans="2:6">
      <c r="C18" s="8"/>
      <c r="D18" s="14">
        <f>SUM(C17:C18)</f>
        <v>0</v>
      </c>
    </row>
    <row r="19" spans="2:6">
      <c r="B19" s="23" t="s">
        <v>30</v>
      </c>
      <c r="C19" s="24" t="s">
        <v>28</v>
      </c>
      <c r="D19" s="25" t="s">
        <v>14</v>
      </c>
    </row>
    <row r="20" spans="2:6">
      <c r="B20" s="108" t="s">
        <v>63</v>
      </c>
      <c r="C20" s="108"/>
      <c r="D20" s="108"/>
    </row>
    <row r="21" spans="2:6">
      <c r="B21" s="26"/>
      <c r="C21" s="27"/>
      <c r="D21" s="28">
        <f>'Fondo Contingencia'!C33</f>
        <v>19200000</v>
      </c>
    </row>
    <row r="22" spans="2:6">
      <c r="B22" s="5" t="s">
        <v>31</v>
      </c>
      <c r="C22" s="13" t="s">
        <v>28</v>
      </c>
      <c r="D22" s="17" t="s">
        <v>14</v>
      </c>
      <c r="E22" s="109" t="s">
        <v>108</v>
      </c>
      <c r="F22" s="109"/>
    </row>
    <row r="23" spans="2:6">
      <c r="B23" s="32" t="s">
        <v>103</v>
      </c>
      <c r="C23" s="37">
        <v>2000000</v>
      </c>
      <c r="D23" s="32"/>
      <c r="E23" s="32">
        <v>7</v>
      </c>
      <c r="F23" t="s">
        <v>309</v>
      </c>
    </row>
    <row r="24" spans="2:6">
      <c r="B24" s="32" t="s">
        <v>105</v>
      </c>
      <c r="C24" s="37">
        <v>1000000</v>
      </c>
      <c r="D24" s="32"/>
      <c r="E24" s="32">
        <v>7</v>
      </c>
      <c r="F24" t="s">
        <v>309</v>
      </c>
    </row>
    <row r="25" spans="2:6">
      <c r="C25" s="8"/>
      <c r="D25" s="14">
        <f>SUM(C23:C25)</f>
        <v>3000000</v>
      </c>
    </row>
    <row r="26" spans="2:6">
      <c r="B26" s="5" t="s">
        <v>32</v>
      </c>
      <c r="C26" s="13" t="s">
        <v>28</v>
      </c>
      <c r="D26" s="17" t="s">
        <v>14</v>
      </c>
      <c r="E26" s="109" t="s">
        <v>108</v>
      </c>
      <c r="F26" s="109"/>
    </row>
    <row r="27" spans="2:6">
      <c r="B27" s="32" t="s">
        <v>126</v>
      </c>
      <c r="C27" s="37">
        <v>100000</v>
      </c>
      <c r="D27" s="8"/>
      <c r="E27" s="32">
        <v>7</v>
      </c>
      <c r="F27" t="s">
        <v>141</v>
      </c>
    </row>
    <row r="28" spans="2:6">
      <c r="B28" s="32" t="s">
        <v>127</v>
      </c>
      <c r="C28" s="37">
        <v>250000</v>
      </c>
      <c r="D28" s="8"/>
      <c r="E28" s="32">
        <v>7</v>
      </c>
      <c r="F28" t="s">
        <v>141</v>
      </c>
    </row>
    <row r="29" spans="2:6">
      <c r="B29" s="32" t="s">
        <v>128</v>
      </c>
      <c r="C29" s="37">
        <v>200000</v>
      </c>
      <c r="E29" s="32">
        <v>4</v>
      </c>
      <c r="F29" t="s">
        <v>141</v>
      </c>
    </row>
    <row r="30" spans="2:6">
      <c r="B30" s="32" t="s">
        <v>129</v>
      </c>
      <c r="C30" s="37">
        <v>250000</v>
      </c>
      <c r="E30" s="32">
        <v>7</v>
      </c>
      <c r="F30" t="s">
        <v>141</v>
      </c>
    </row>
    <row r="31" spans="2:6">
      <c r="B31" s="32" t="s">
        <v>130</v>
      </c>
      <c r="C31" s="37">
        <v>500000</v>
      </c>
      <c r="E31" s="32">
        <v>6</v>
      </c>
      <c r="F31" t="s">
        <v>141</v>
      </c>
    </row>
    <row r="32" spans="2:6">
      <c r="B32" s="32" t="s">
        <v>131</v>
      </c>
      <c r="C32" s="37">
        <v>200000</v>
      </c>
      <c r="E32" s="32">
        <v>6</v>
      </c>
      <c r="F32" t="s">
        <v>141</v>
      </c>
    </row>
    <row r="33" spans="2:6">
      <c r="B33" s="32" t="s">
        <v>132</v>
      </c>
      <c r="C33" s="37">
        <v>200000</v>
      </c>
      <c r="E33" s="32">
        <v>6</v>
      </c>
      <c r="F33" t="s">
        <v>141</v>
      </c>
    </row>
    <row r="34" spans="2:6">
      <c r="B34" s="32" t="s">
        <v>133</v>
      </c>
      <c r="C34" s="37">
        <v>300000</v>
      </c>
      <c r="E34" s="32">
        <v>6</v>
      </c>
      <c r="F34" t="s">
        <v>141</v>
      </c>
    </row>
    <row r="35" spans="2:6">
      <c r="B35" s="32" t="s">
        <v>134</v>
      </c>
      <c r="C35" s="37">
        <v>300000</v>
      </c>
      <c r="E35" s="32">
        <v>4</v>
      </c>
      <c r="F35" t="s">
        <v>141</v>
      </c>
    </row>
    <row r="36" spans="2:6">
      <c r="B36" s="32" t="s">
        <v>135</v>
      </c>
      <c r="C36" s="37">
        <v>300000</v>
      </c>
      <c r="E36" s="32">
        <v>7</v>
      </c>
      <c r="F36" t="s">
        <v>141</v>
      </c>
    </row>
    <row r="37" spans="2:6">
      <c r="B37" s="32" t="s">
        <v>136</v>
      </c>
      <c r="C37" s="37">
        <v>300000</v>
      </c>
      <c r="E37" s="32">
        <v>7</v>
      </c>
      <c r="F37" t="s">
        <v>141</v>
      </c>
    </row>
    <row r="38" spans="2:6">
      <c r="B38" s="32" t="s">
        <v>137</v>
      </c>
      <c r="C38" s="37">
        <v>150000</v>
      </c>
      <c r="E38" s="32">
        <v>4</v>
      </c>
      <c r="F38" t="s">
        <v>141</v>
      </c>
    </row>
    <row r="39" spans="2:6">
      <c r="B39" s="32" t="s">
        <v>138</v>
      </c>
      <c r="C39" s="37">
        <v>200000</v>
      </c>
      <c r="E39" s="32">
        <v>4</v>
      </c>
      <c r="F39" t="s">
        <v>141</v>
      </c>
    </row>
    <row r="40" spans="2:6">
      <c r="B40" s="32" t="s">
        <v>139</v>
      </c>
      <c r="C40" s="37">
        <v>150000</v>
      </c>
      <c r="E40" s="32">
        <v>4</v>
      </c>
      <c r="F40" t="s">
        <v>141</v>
      </c>
    </row>
    <row r="41" spans="2:6">
      <c r="B41" s="32" t="s">
        <v>144</v>
      </c>
      <c r="C41" s="37">
        <v>200000</v>
      </c>
      <c r="D41" s="32"/>
      <c r="E41" s="32">
        <v>7</v>
      </c>
      <c r="F41" t="s">
        <v>147</v>
      </c>
    </row>
    <row r="42" spans="2:6">
      <c r="B42" s="32" t="s">
        <v>145</v>
      </c>
      <c r="C42" s="37">
        <v>200000</v>
      </c>
      <c r="D42" s="32"/>
      <c r="E42" s="32">
        <v>4</v>
      </c>
      <c r="F42" t="s">
        <v>147</v>
      </c>
    </row>
    <row r="43" spans="2:6">
      <c r="B43" s="32" t="s">
        <v>146</v>
      </c>
      <c r="C43" s="37">
        <v>500000</v>
      </c>
      <c r="D43" s="32"/>
      <c r="E43" s="32">
        <v>7</v>
      </c>
      <c r="F43" t="s">
        <v>147</v>
      </c>
    </row>
    <row r="44" spans="2:6">
      <c r="B44" s="32" t="s">
        <v>298</v>
      </c>
      <c r="C44" s="37">
        <v>200000</v>
      </c>
      <c r="D44" s="32"/>
      <c r="E44" s="32">
        <v>7</v>
      </c>
      <c r="F44" t="s">
        <v>147</v>
      </c>
    </row>
    <row r="45" spans="2:6">
      <c r="B45" s="32" t="s">
        <v>266</v>
      </c>
      <c r="C45" s="37">
        <v>50000</v>
      </c>
      <c r="D45" s="32"/>
      <c r="E45" s="32">
        <v>7</v>
      </c>
      <c r="F45" t="s">
        <v>147</v>
      </c>
    </row>
    <row r="46" spans="2:6">
      <c r="B46" s="32" t="s">
        <v>267</v>
      </c>
      <c r="C46" s="37">
        <v>100000</v>
      </c>
      <c r="D46" s="32"/>
      <c r="E46" s="32">
        <v>4</v>
      </c>
      <c r="F46" t="s">
        <v>147</v>
      </c>
    </row>
    <row r="47" spans="2:6">
      <c r="B47" s="32" t="s">
        <v>268</v>
      </c>
      <c r="C47" s="37">
        <v>200000</v>
      </c>
      <c r="D47" s="32"/>
      <c r="E47" s="32">
        <v>7</v>
      </c>
      <c r="F47" t="s">
        <v>147</v>
      </c>
    </row>
    <row r="48" spans="2:6">
      <c r="B48" s="32" t="s">
        <v>269</v>
      </c>
      <c r="C48" s="37">
        <v>150000</v>
      </c>
      <c r="D48" s="32"/>
      <c r="E48" s="32">
        <v>7</v>
      </c>
      <c r="F48" t="s">
        <v>147</v>
      </c>
    </row>
    <row r="49" spans="2:6">
      <c r="B49" s="32" t="s">
        <v>270</v>
      </c>
      <c r="C49" s="37">
        <v>250000</v>
      </c>
      <c r="D49" s="32"/>
      <c r="E49" s="32">
        <v>4</v>
      </c>
      <c r="F49" t="s">
        <v>147</v>
      </c>
    </row>
    <row r="50" spans="2:6">
      <c r="B50" s="32" t="s">
        <v>271</v>
      </c>
      <c r="C50" s="37">
        <v>100000</v>
      </c>
      <c r="D50" s="32"/>
      <c r="E50" s="32">
        <v>4</v>
      </c>
      <c r="F50" t="s">
        <v>147</v>
      </c>
    </row>
    <row r="51" spans="2:6">
      <c r="B51" s="32" t="s">
        <v>272</v>
      </c>
      <c r="C51" s="37">
        <v>100000</v>
      </c>
      <c r="D51" s="32"/>
      <c r="E51" s="32">
        <v>4</v>
      </c>
      <c r="F51" t="s">
        <v>147</v>
      </c>
    </row>
    <row r="52" spans="2:6">
      <c r="B52" s="32" t="s">
        <v>273</v>
      </c>
      <c r="C52" s="37">
        <v>300000</v>
      </c>
      <c r="D52" s="32"/>
      <c r="E52" s="32">
        <v>4</v>
      </c>
      <c r="F52" t="s">
        <v>147</v>
      </c>
    </row>
    <row r="53" spans="2:6">
      <c r="B53" s="32" t="s">
        <v>274</v>
      </c>
      <c r="C53" s="37">
        <v>150000</v>
      </c>
      <c r="D53" s="32"/>
      <c r="E53" s="32">
        <v>4</v>
      </c>
      <c r="F53" t="s">
        <v>147</v>
      </c>
    </row>
    <row r="54" spans="2:6">
      <c r="B54" s="32" t="s">
        <v>275</v>
      </c>
      <c r="C54" s="37">
        <v>100000</v>
      </c>
      <c r="D54" s="32"/>
      <c r="E54" s="32">
        <v>4</v>
      </c>
      <c r="F54" t="s">
        <v>147</v>
      </c>
    </row>
    <row r="55" spans="2:6">
      <c r="B55" s="32" t="s">
        <v>276</v>
      </c>
      <c r="C55" s="37">
        <v>100000</v>
      </c>
      <c r="D55" s="32"/>
      <c r="E55" s="32">
        <v>4</v>
      </c>
      <c r="F55" t="s">
        <v>147</v>
      </c>
    </row>
    <row r="56" spans="2:6">
      <c r="B56" s="32" t="s">
        <v>277</v>
      </c>
      <c r="C56" s="37">
        <v>100000</v>
      </c>
      <c r="D56" s="32"/>
      <c r="E56" s="32">
        <v>4</v>
      </c>
      <c r="F56" t="s">
        <v>147</v>
      </c>
    </row>
    <row r="57" spans="2:6">
      <c r="B57" s="32" t="s">
        <v>278</v>
      </c>
      <c r="C57" s="37">
        <v>150000</v>
      </c>
      <c r="D57" s="32"/>
      <c r="E57" s="32">
        <v>6</v>
      </c>
      <c r="F57" t="s">
        <v>147</v>
      </c>
    </row>
    <row r="58" spans="2:6">
      <c r="B58" s="32" t="s">
        <v>279</v>
      </c>
      <c r="C58" s="37">
        <v>200000</v>
      </c>
      <c r="D58" s="32"/>
      <c r="E58" s="32">
        <v>7</v>
      </c>
      <c r="F58" t="s">
        <v>147</v>
      </c>
    </row>
    <row r="59" spans="2:6">
      <c r="B59" s="32" t="s">
        <v>280</v>
      </c>
      <c r="C59" s="37">
        <v>50000</v>
      </c>
      <c r="D59" s="32"/>
      <c r="E59" s="32">
        <v>6</v>
      </c>
      <c r="F59" t="s">
        <v>147</v>
      </c>
    </row>
    <row r="60" spans="2:6">
      <c r="B60" s="32" t="s">
        <v>281</v>
      </c>
      <c r="C60" s="37">
        <v>100000</v>
      </c>
      <c r="D60" s="32"/>
      <c r="E60" s="32">
        <v>4</v>
      </c>
      <c r="F60" t="s">
        <v>147</v>
      </c>
    </row>
    <row r="61" spans="2:6">
      <c r="B61" s="32" t="s">
        <v>282</v>
      </c>
      <c r="C61" s="37">
        <v>100000</v>
      </c>
      <c r="D61" s="32"/>
      <c r="E61" s="32">
        <v>4</v>
      </c>
      <c r="F61" t="s">
        <v>147</v>
      </c>
    </row>
    <row r="62" spans="2:6">
      <c r="B62" s="32" t="s">
        <v>283</v>
      </c>
      <c r="C62" s="37">
        <v>50000</v>
      </c>
      <c r="D62" s="32"/>
      <c r="E62" s="32">
        <v>4</v>
      </c>
      <c r="F62" t="s">
        <v>147</v>
      </c>
    </row>
    <row r="63" spans="2:6">
      <c r="B63" s="32" t="s">
        <v>284</v>
      </c>
      <c r="C63" s="37">
        <v>100000</v>
      </c>
      <c r="D63" s="32"/>
      <c r="E63" s="32">
        <v>7</v>
      </c>
      <c r="F63" t="s">
        <v>147</v>
      </c>
    </row>
    <row r="64" spans="2:6">
      <c r="B64" s="32" t="s">
        <v>285</v>
      </c>
      <c r="C64" s="37">
        <v>100000</v>
      </c>
      <c r="D64" s="32"/>
      <c r="E64" s="32">
        <v>7</v>
      </c>
      <c r="F64" t="s">
        <v>147</v>
      </c>
    </row>
    <row r="65" spans="2:6">
      <c r="B65" s="32" t="s">
        <v>286</v>
      </c>
      <c r="C65" s="37">
        <v>50000</v>
      </c>
      <c r="D65" s="32"/>
      <c r="E65" s="32">
        <v>7</v>
      </c>
      <c r="F65" t="s">
        <v>147</v>
      </c>
    </row>
    <row r="66" spans="2:6">
      <c r="B66" s="32" t="s">
        <v>287</v>
      </c>
      <c r="C66" s="37">
        <v>100000</v>
      </c>
      <c r="D66" s="32"/>
      <c r="E66" s="32">
        <v>4</v>
      </c>
      <c r="F66" t="s">
        <v>147</v>
      </c>
    </row>
    <row r="67" spans="2:6">
      <c r="B67" s="32" t="s">
        <v>288</v>
      </c>
      <c r="C67" s="37">
        <v>50000</v>
      </c>
      <c r="D67" s="32"/>
      <c r="E67" s="32">
        <v>6</v>
      </c>
      <c r="F67" t="s">
        <v>147</v>
      </c>
    </row>
    <row r="68" spans="2:6">
      <c r="B68" s="32" t="s">
        <v>289</v>
      </c>
      <c r="C68" s="37">
        <v>50000</v>
      </c>
      <c r="D68" s="32"/>
      <c r="E68" s="32">
        <v>6</v>
      </c>
      <c r="F68" t="s">
        <v>147</v>
      </c>
    </row>
    <row r="69" spans="2:6">
      <c r="B69" s="32" t="s">
        <v>290</v>
      </c>
      <c r="C69" s="37">
        <v>50000</v>
      </c>
      <c r="D69" s="32"/>
      <c r="E69" s="32">
        <v>4</v>
      </c>
      <c r="F69" t="s">
        <v>147</v>
      </c>
    </row>
    <row r="70" spans="2:6">
      <c r="B70" s="32" t="s">
        <v>291</v>
      </c>
      <c r="C70" s="37">
        <v>50000</v>
      </c>
      <c r="D70" s="32"/>
      <c r="E70" s="32">
        <v>4</v>
      </c>
      <c r="F70" t="s">
        <v>147</v>
      </c>
    </row>
    <row r="71" spans="2:6">
      <c r="B71" s="32" t="s">
        <v>292</v>
      </c>
      <c r="C71" s="37">
        <v>50000</v>
      </c>
      <c r="D71" s="32"/>
      <c r="E71" s="32">
        <v>4</v>
      </c>
      <c r="F71" t="s">
        <v>147</v>
      </c>
    </row>
    <row r="72" spans="2:6">
      <c r="B72" s="32" t="s">
        <v>293</v>
      </c>
      <c r="C72" s="37">
        <v>50000</v>
      </c>
      <c r="D72" s="32"/>
      <c r="E72" s="32">
        <v>7</v>
      </c>
      <c r="F72" t="s">
        <v>147</v>
      </c>
    </row>
    <row r="73" spans="2:6">
      <c r="B73" s="32" t="s">
        <v>294</v>
      </c>
      <c r="C73" s="37">
        <v>50000</v>
      </c>
      <c r="D73" s="32"/>
      <c r="E73" s="32">
        <v>7</v>
      </c>
      <c r="F73" t="s">
        <v>147</v>
      </c>
    </row>
    <row r="74" spans="2:6">
      <c r="B74" s="32" t="s">
        <v>295</v>
      </c>
      <c r="C74" s="37">
        <v>50000</v>
      </c>
      <c r="D74" s="32"/>
      <c r="E74" s="32">
        <v>7</v>
      </c>
      <c r="F74" t="s">
        <v>147</v>
      </c>
    </row>
    <row r="75" spans="2:6">
      <c r="B75" s="32" t="s">
        <v>296</v>
      </c>
      <c r="C75" s="37">
        <v>50000</v>
      </c>
      <c r="D75" s="32"/>
      <c r="E75" s="32">
        <v>7</v>
      </c>
      <c r="F75" t="s">
        <v>147</v>
      </c>
    </row>
    <row r="76" spans="2:6">
      <c r="B76" s="32" t="s">
        <v>297</v>
      </c>
      <c r="C76" s="37">
        <v>100000</v>
      </c>
      <c r="D76" s="32"/>
      <c r="E76" s="32">
        <v>4</v>
      </c>
      <c r="F76" t="s">
        <v>147</v>
      </c>
    </row>
    <row r="77" spans="2:6">
      <c r="B77" s="32" t="s">
        <v>297</v>
      </c>
      <c r="C77" s="37">
        <v>100000</v>
      </c>
      <c r="D77" s="32"/>
      <c r="E77" s="32">
        <v>4</v>
      </c>
      <c r="F77" t="s">
        <v>147</v>
      </c>
    </row>
    <row r="78" spans="2:6">
      <c r="B78" s="32"/>
      <c r="C78" s="37"/>
      <c r="D78" s="14">
        <f>SUM(C27:C77)</f>
        <v>7850000</v>
      </c>
    </row>
    <row r="79" spans="2:6">
      <c r="B79" s="90" t="s">
        <v>299</v>
      </c>
      <c r="C79" s="91">
        <v>50000</v>
      </c>
      <c r="D79" s="90"/>
      <c r="E79" s="90">
        <v>4</v>
      </c>
      <c r="F79" s="92" t="s">
        <v>143</v>
      </c>
    </row>
    <row r="80" spans="2:6">
      <c r="B80" s="90" t="s">
        <v>300</v>
      </c>
      <c r="C80" s="91">
        <v>100000</v>
      </c>
      <c r="D80" s="92"/>
      <c r="E80" s="90">
        <v>7</v>
      </c>
      <c r="F80" s="92" t="s">
        <v>143</v>
      </c>
    </row>
    <row r="81" spans="2:6">
      <c r="B81" s="92"/>
      <c r="C81" s="93"/>
      <c r="D81" s="94">
        <f>C79+C80</f>
        <v>150000</v>
      </c>
      <c r="E81" s="92"/>
      <c r="F81" s="92"/>
    </row>
    <row r="82" spans="2:6">
      <c r="B82" s="92"/>
      <c r="C82" s="93"/>
      <c r="D82" s="94">
        <f>D78+D81</f>
        <v>8000000</v>
      </c>
      <c r="E82" s="92"/>
      <c r="F82" s="92"/>
    </row>
    <row r="83" spans="2:6">
      <c r="B83" s="5" t="s">
        <v>33</v>
      </c>
      <c r="C83" s="13" t="s">
        <v>28</v>
      </c>
      <c r="D83" s="17" t="s">
        <v>14</v>
      </c>
      <c r="E83" s="9" t="s">
        <v>108</v>
      </c>
    </row>
    <row r="84" spans="2:6">
      <c r="C84" s="8"/>
      <c r="D84" s="14">
        <f>SUM(C84:C85)</f>
        <v>0</v>
      </c>
    </row>
    <row r="85" spans="2:6">
      <c r="C85" s="8"/>
    </row>
  </sheetData>
  <mergeCells count="5">
    <mergeCell ref="B20:D20"/>
    <mergeCell ref="E26:F26"/>
    <mergeCell ref="E22:F22"/>
    <mergeCell ref="E16:F16"/>
    <mergeCell ref="E13:F13"/>
  </mergeCells>
  <conditionalFormatting sqref="J2:J11">
    <cfRule type="cellIs" dxfId="21" priority="1" operator="lessThan">
      <formula>$H$7</formula>
    </cfRule>
    <cfRule type="cellIs" dxfId="20" priority="2" operator="lessThan">
      <formula>$E$3</formula>
    </cfRule>
    <cfRule type="cellIs" dxfId="19" priority="3" operator="lessThan">
      <formula>$I$3</formula>
    </cfRule>
  </conditionalFormatting>
  <pageMargins left="0.7" right="0.7" top="0.75" bottom="0.75" header="0.3" footer="0.3"/>
  <pageSetup paperSize="9" orientation="landscape" verticalDpi="0" r:id="rId1"/>
  <headerFooter>
    <oddFooter>&amp;CSECCIÓN 30&amp;RPágina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C2"/>
  <sheetViews>
    <sheetView workbookViewId="0">
      <selection activeCell="A2" sqref="A2"/>
    </sheetView>
  </sheetViews>
  <sheetFormatPr baseColWidth="10" defaultRowHeight="15"/>
  <cols>
    <col min="1" max="1" width="16.85546875" bestFit="1" customWidth="1"/>
    <col min="2" max="2" width="14.85546875" bestFit="1" customWidth="1"/>
    <col min="3" max="3" width="16.85546875" bestFit="1" customWidth="1"/>
  </cols>
  <sheetData>
    <row r="2" spans="1:3">
      <c r="A2" s="1">
        <f>'10'!H2+'12'!H2+'13'!H2+'14'!H2+'15'!H2+'16'!H2+'17'!H2+'18'!H2+'30'!H2+'01'!C2+'02'!C2+'03'!C2+'09'!C2+'11'!H2+'26'!C2</f>
        <v>5151354634.2799988</v>
      </c>
      <c r="B2" s="1">
        <f>'10'!I2+'12'!I2+'13'!I2+'14'!I2+'15'!I2+'16'!I2+'17'!I2+'18'!I2+'30'!I2</f>
        <v>-9270000</v>
      </c>
      <c r="C2" s="1">
        <f>A2+B2</f>
        <v>5142084634.2799988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65"/>
  <sheetViews>
    <sheetView topLeftCell="B1" workbookViewId="0">
      <selection activeCell="C40" sqref="C40"/>
    </sheetView>
  </sheetViews>
  <sheetFormatPr baseColWidth="10" defaultRowHeight="15"/>
  <cols>
    <col min="1" max="1" width="5.5703125" customWidth="1"/>
    <col min="2" max="2" width="52.28515625" customWidth="1"/>
    <col min="3" max="3" width="14.140625" customWidth="1"/>
    <col min="4" max="4" width="14.7109375" style="48" customWidth="1"/>
    <col min="5" max="5" width="13.85546875" customWidth="1"/>
    <col min="6" max="6" width="25.5703125" customWidth="1"/>
    <col min="8" max="8" width="7.7109375" customWidth="1"/>
    <col min="9" max="9" width="48.85546875" bestFit="1" customWidth="1"/>
  </cols>
  <sheetData>
    <row r="1" spans="1:10">
      <c r="B1" s="3" t="s">
        <v>62</v>
      </c>
      <c r="C1" s="10">
        <f>20000000-C33-C41</f>
        <v>0</v>
      </c>
    </row>
    <row r="2" spans="1:10">
      <c r="A2" s="5" t="s">
        <v>59</v>
      </c>
      <c r="B2" s="5" t="s">
        <v>56</v>
      </c>
      <c r="C2" s="5" t="s">
        <v>28</v>
      </c>
      <c r="D2" s="51" t="s">
        <v>57</v>
      </c>
      <c r="E2" s="5" t="s">
        <v>58</v>
      </c>
      <c r="F2" s="5" t="s">
        <v>61</v>
      </c>
      <c r="G2" s="50"/>
      <c r="H2" s="50">
        <v>0</v>
      </c>
      <c r="I2" s="50"/>
    </row>
    <row r="3" spans="1:10">
      <c r="A3">
        <v>1</v>
      </c>
      <c r="B3" t="s">
        <v>101</v>
      </c>
      <c r="C3" s="7">
        <v>3500000</v>
      </c>
      <c r="D3" s="105" t="s">
        <v>97</v>
      </c>
      <c r="E3" s="49" t="s">
        <v>102</v>
      </c>
      <c r="G3" s="50"/>
      <c r="H3" s="50"/>
      <c r="I3" s="50"/>
    </row>
    <row r="4" spans="1:10">
      <c r="A4">
        <v>2</v>
      </c>
      <c r="B4" t="s">
        <v>103</v>
      </c>
      <c r="C4" s="7">
        <v>2770000</v>
      </c>
      <c r="D4" s="105" t="s">
        <v>97</v>
      </c>
      <c r="E4" s="49" t="s">
        <v>102</v>
      </c>
      <c r="G4" s="50"/>
      <c r="H4" s="5" t="s">
        <v>15</v>
      </c>
      <c r="I4" s="5" t="s">
        <v>92</v>
      </c>
      <c r="J4" s="5" t="s">
        <v>93</v>
      </c>
    </row>
    <row r="5" spans="1:10">
      <c r="A5">
        <v>3</v>
      </c>
      <c r="B5" t="s">
        <v>113</v>
      </c>
      <c r="C5" s="7">
        <v>9900000</v>
      </c>
      <c r="D5" s="105" t="s">
        <v>96</v>
      </c>
      <c r="E5" s="82"/>
      <c r="G5" s="50"/>
      <c r="H5">
        <v>51</v>
      </c>
      <c r="I5" t="s">
        <v>64</v>
      </c>
      <c r="J5" t="s">
        <v>80</v>
      </c>
    </row>
    <row r="6" spans="1:10">
      <c r="A6">
        <v>4</v>
      </c>
      <c r="B6" t="s">
        <v>311</v>
      </c>
      <c r="C6" s="7">
        <v>2000000</v>
      </c>
      <c r="D6" s="105" t="s">
        <v>97</v>
      </c>
      <c r="E6" s="49" t="s">
        <v>310</v>
      </c>
      <c r="G6" s="50"/>
      <c r="H6">
        <v>52</v>
      </c>
      <c r="I6" t="s">
        <v>65</v>
      </c>
      <c r="J6" t="s">
        <v>91</v>
      </c>
    </row>
    <row r="7" spans="1:10">
      <c r="A7">
        <v>5</v>
      </c>
      <c r="B7" t="s">
        <v>302</v>
      </c>
      <c r="C7" s="7">
        <v>930000</v>
      </c>
      <c r="D7" s="105" t="s">
        <v>94</v>
      </c>
      <c r="E7" s="49" t="s">
        <v>303</v>
      </c>
      <c r="G7" s="50"/>
      <c r="H7">
        <v>53</v>
      </c>
      <c r="I7" t="s">
        <v>66</v>
      </c>
      <c r="J7" t="s">
        <v>81</v>
      </c>
    </row>
    <row r="8" spans="1:10">
      <c r="A8">
        <v>6</v>
      </c>
      <c r="B8" t="s">
        <v>314</v>
      </c>
      <c r="C8" s="7">
        <v>100000</v>
      </c>
      <c r="D8" s="48" t="s">
        <v>94</v>
      </c>
      <c r="E8" s="49" t="s">
        <v>303</v>
      </c>
      <c r="H8">
        <v>54</v>
      </c>
      <c r="I8" t="s">
        <v>67</v>
      </c>
      <c r="J8" t="s">
        <v>82</v>
      </c>
    </row>
    <row r="9" spans="1:10">
      <c r="A9">
        <v>7</v>
      </c>
      <c r="C9" s="7"/>
      <c r="E9" s="49"/>
      <c r="H9">
        <v>55</v>
      </c>
      <c r="I9" t="s">
        <v>68</v>
      </c>
      <c r="J9" t="s">
        <v>83</v>
      </c>
    </row>
    <row r="10" spans="1:10">
      <c r="A10">
        <v>8</v>
      </c>
      <c r="C10" s="7"/>
      <c r="E10" s="49"/>
      <c r="H10">
        <v>71</v>
      </c>
      <c r="I10" t="s">
        <v>69</v>
      </c>
      <c r="J10" t="s">
        <v>84</v>
      </c>
    </row>
    <row r="11" spans="1:10">
      <c r="A11">
        <v>9</v>
      </c>
      <c r="B11" s="19"/>
      <c r="C11" s="21"/>
      <c r="D11" s="81"/>
      <c r="E11" s="82"/>
      <c r="H11">
        <v>72</v>
      </c>
      <c r="I11" t="s">
        <v>70</v>
      </c>
      <c r="J11" t="s">
        <v>85</v>
      </c>
    </row>
    <row r="12" spans="1:10">
      <c r="A12">
        <v>10</v>
      </c>
      <c r="C12" s="7"/>
      <c r="E12" s="49"/>
      <c r="H12">
        <v>73</v>
      </c>
      <c r="I12" t="s">
        <v>71</v>
      </c>
      <c r="J12" t="s">
        <v>86</v>
      </c>
    </row>
    <row r="13" spans="1:10">
      <c r="A13">
        <v>11</v>
      </c>
      <c r="C13" s="7"/>
      <c r="E13" s="49"/>
      <c r="H13">
        <v>74</v>
      </c>
      <c r="I13" t="s">
        <v>72</v>
      </c>
      <c r="J13" t="s">
        <v>87</v>
      </c>
    </row>
    <row r="14" spans="1:10">
      <c r="A14">
        <v>12</v>
      </c>
      <c r="C14" s="7"/>
      <c r="E14" s="49"/>
      <c r="H14">
        <v>75</v>
      </c>
      <c r="I14" t="s">
        <v>73</v>
      </c>
      <c r="J14" t="s">
        <v>88</v>
      </c>
    </row>
    <row r="15" spans="1:10">
      <c r="A15">
        <v>13</v>
      </c>
      <c r="C15" s="7"/>
      <c r="E15" s="49"/>
      <c r="H15">
        <v>76</v>
      </c>
      <c r="I15" t="s">
        <v>74</v>
      </c>
      <c r="J15" t="s">
        <v>89</v>
      </c>
    </row>
    <row r="16" spans="1:10">
      <c r="A16">
        <v>14</v>
      </c>
      <c r="C16" s="7"/>
      <c r="E16" s="49"/>
      <c r="H16">
        <v>77</v>
      </c>
      <c r="I16" t="s">
        <v>75</v>
      </c>
      <c r="J16" t="s">
        <v>90</v>
      </c>
    </row>
    <row r="17" spans="1:9">
      <c r="A17">
        <v>15</v>
      </c>
      <c r="C17" s="7"/>
      <c r="E17" s="49"/>
    </row>
    <row r="18" spans="1:9">
      <c r="A18">
        <v>16</v>
      </c>
      <c r="C18" s="7"/>
      <c r="E18" s="49"/>
      <c r="I18" s="50" t="s">
        <v>94</v>
      </c>
    </row>
    <row r="19" spans="1:9">
      <c r="A19">
        <v>17</v>
      </c>
      <c r="C19" s="7"/>
      <c r="E19" s="49"/>
      <c r="I19" s="50" t="s">
        <v>95</v>
      </c>
    </row>
    <row r="20" spans="1:9">
      <c r="A20">
        <v>18</v>
      </c>
      <c r="C20" s="7"/>
      <c r="E20" s="49"/>
      <c r="I20" s="50" t="s">
        <v>96</v>
      </c>
    </row>
    <row r="21" spans="1:9">
      <c r="A21">
        <v>19</v>
      </c>
      <c r="C21" s="7"/>
      <c r="E21" s="49"/>
      <c r="I21" s="50" t="s">
        <v>97</v>
      </c>
    </row>
    <row r="22" spans="1:9">
      <c r="A22">
        <v>20</v>
      </c>
      <c r="C22" s="7"/>
      <c r="E22" s="49"/>
    </row>
    <row r="23" spans="1:9">
      <c r="A23">
        <v>21</v>
      </c>
      <c r="C23" s="7"/>
      <c r="E23" s="49"/>
      <c r="I23" s="83"/>
    </row>
    <row r="24" spans="1:9">
      <c r="A24">
        <v>22</v>
      </c>
      <c r="C24" s="7"/>
      <c r="E24" s="49"/>
    </row>
    <row r="25" spans="1:9">
      <c r="A25">
        <v>23</v>
      </c>
      <c r="C25" s="7"/>
      <c r="E25" s="49"/>
    </row>
    <row r="26" spans="1:9">
      <c r="A26">
        <v>24</v>
      </c>
      <c r="C26" s="7"/>
      <c r="E26" s="49"/>
    </row>
    <row r="27" spans="1:9">
      <c r="A27">
        <v>25</v>
      </c>
      <c r="C27" s="7"/>
      <c r="E27" s="49"/>
    </row>
    <row r="28" spans="1:9">
      <c r="A28">
        <v>26</v>
      </c>
      <c r="C28" s="7"/>
      <c r="E28" s="49"/>
    </row>
    <row r="29" spans="1:9">
      <c r="A29">
        <v>27</v>
      </c>
      <c r="C29" s="7"/>
      <c r="E29" s="49"/>
    </row>
    <row r="30" spans="1:9">
      <c r="A30">
        <v>28</v>
      </c>
      <c r="C30" s="7"/>
      <c r="E30" s="49"/>
    </row>
    <row r="31" spans="1:9">
      <c r="A31">
        <v>29</v>
      </c>
      <c r="C31" s="7"/>
      <c r="E31" s="49"/>
    </row>
    <row r="32" spans="1:9">
      <c r="A32">
        <v>30</v>
      </c>
      <c r="C32" s="7"/>
      <c r="E32" s="49"/>
    </row>
    <row r="33" spans="1:6">
      <c r="B33" s="3" t="s">
        <v>60</v>
      </c>
      <c r="C33" s="18">
        <f>SUM(C3:C32)</f>
        <v>19200000</v>
      </c>
    </row>
    <row r="34" spans="1:6">
      <c r="A34" s="58"/>
      <c r="B34" s="95" t="s">
        <v>56</v>
      </c>
      <c r="C34" s="95" t="s">
        <v>28</v>
      </c>
      <c r="D34" s="96" t="s">
        <v>57</v>
      </c>
      <c r="E34" s="95" t="s">
        <v>58</v>
      </c>
      <c r="F34" s="97" t="s">
        <v>61</v>
      </c>
    </row>
    <row r="35" spans="1:6">
      <c r="A35" s="60"/>
      <c r="B35" s="98" t="s">
        <v>76</v>
      </c>
      <c r="C35" s="99">
        <v>60000</v>
      </c>
      <c r="D35" s="103" t="s">
        <v>95</v>
      </c>
      <c r="E35" s="104" t="s">
        <v>98</v>
      </c>
      <c r="F35" s="101"/>
    </row>
    <row r="36" spans="1:6">
      <c r="A36" s="58"/>
      <c r="B36" s="98" t="s">
        <v>264</v>
      </c>
      <c r="C36" s="99">
        <v>90000</v>
      </c>
      <c r="D36" s="103" t="s">
        <v>95</v>
      </c>
      <c r="E36" s="104" t="s">
        <v>98</v>
      </c>
      <c r="F36" s="101"/>
    </row>
    <row r="37" spans="1:6">
      <c r="A37" s="58"/>
      <c r="B37" s="98" t="s">
        <v>77</v>
      </c>
      <c r="C37" s="99">
        <v>130000</v>
      </c>
      <c r="D37" s="103" t="s">
        <v>95</v>
      </c>
      <c r="E37" s="104" t="s">
        <v>99</v>
      </c>
      <c r="F37" s="101"/>
    </row>
    <row r="38" spans="1:6">
      <c r="A38" s="58"/>
      <c r="B38" s="98" t="s">
        <v>78</v>
      </c>
      <c r="C38" s="99">
        <v>70000</v>
      </c>
      <c r="D38" s="103" t="s">
        <v>95</v>
      </c>
      <c r="E38" s="104" t="s">
        <v>99</v>
      </c>
      <c r="F38" s="101"/>
    </row>
    <row r="39" spans="1:6">
      <c r="A39" s="58"/>
      <c r="B39" s="98" t="s">
        <v>79</v>
      </c>
      <c r="C39" s="99">
        <v>400000</v>
      </c>
      <c r="D39" s="103" t="s">
        <v>95</v>
      </c>
      <c r="E39" s="104" t="s">
        <v>100</v>
      </c>
      <c r="F39" s="101"/>
    </row>
    <row r="40" spans="1:6">
      <c r="A40" s="58"/>
      <c r="B40" s="106" t="s">
        <v>226</v>
      </c>
      <c r="C40" s="99">
        <v>50000</v>
      </c>
      <c r="D40" s="103" t="s">
        <v>95</v>
      </c>
      <c r="E40" s="104" t="s">
        <v>100</v>
      </c>
      <c r="F40" s="101"/>
    </row>
    <row r="41" spans="1:6">
      <c r="A41" s="58"/>
      <c r="B41" s="3" t="s">
        <v>328</v>
      </c>
      <c r="C41" s="18">
        <f>SUM(C35:C40)</f>
        <v>800000</v>
      </c>
      <c r="D41" s="102"/>
      <c r="E41" s="100"/>
      <c r="F41" s="101"/>
    </row>
    <row r="42" spans="1:6">
      <c r="A42" s="58"/>
      <c r="C42" s="7"/>
      <c r="E42" s="49"/>
    </row>
    <row r="43" spans="1:6">
      <c r="A43" s="58"/>
      <c r="C43" s="7"/>
      <c r="E43" s="49"/>
    </row>
    <row r="44" spans="1:6">
      <c r="A44" s="58"/>
      <c r="C44" s="7"/>
      <c r="E44" s="49"/>
    </row>
    <row r="45" spans="1:6">
      <c r="A45" s="58"/>
      <c r="C45" s="7"/>
      <c r="E45" s="49"/>
    </row>
    <row r="46" spans="1:6">
      <c r="A46" s="58"/>
      <c r="C46" s="7"/>
      <c r="E46" s="49"/>
    </row>
    <row r="47" spans="1:6">
      <c r="A47" s="58"/>
      <c r="C47" s="7"/>
      <c r="E47" s="49"/>
    </row>
    <row r="48" spans="1:6">
      <c r="A48" s="58"/>
      <c r="C48" s="7"/>
      <c r="E48" s="49"/>
    </row>
    <row r="49" spans="1:6">
      <c r="A49" s="58"/>
      <c r="C49" s="7"/>
      <c r="E49" s="49"/>
    </row>
    <row r="50" spans="1:6">
      <c r="A50" s="58"/>
      <c r="C50" s="7"/>
      <c r="E50" s="49"/>
    </row>
    <row r="51" spans="1:6">
      <c r="A51" s="58"/>
      <c r="C51" s="7"/>
      <c r="E51" s="49"/>
    </row>
    <row r="52" spans="1:6">
      <c r="A52" s="58"/>
      <c r="C52" s="7"/>
      <c r="E52" s="49"/>
    </row>
    <row r="53" spans="1:6">
      <c r="A53" s="58"/>
      <c r="C53" s="7"/>
      <c r="E53" s="49"/>
    </row>
    <row r="54" spans="1:6">
      <c r="A54" s="58"/>
      <c r="C54" s="7"/>
      <c r="E54" s="49"/>
    </row>
    <row r="55" spans="1:6">
      <c r="A55" s="58"/>
      <c r="C55" s="7"/>
      <c r="E55" s="49"/>
    </row>
    <row r="56" spans="1:6">
      <c r="A56" s="58"/>
      <c r="C56" s="7"/>
      <c r="E56" s="49"/>
    </row>
    <row r="57" spans="1:6">
      <c r="A57" s="58"/>
      <c r="C57" s="7"/>
      <c r="E57" s="49"/>
    </row>
    <row r="58" spans="1:6">
      <c r="A58" s="58"/>
      <c r="C58" s="7"/>
      <c r="E58" s="49"/>
    </row>
    <row r="59" spans="1:6">
      <c r="A59" s="58"/>
      <c r="C59" s="7"/>
      <c r="E59" s="49"/>
    </row>
    <row r="60" spans="1:6">
      <c r="A60" s="58"/>
      <c r="C60" s="7"/>
      <c r="E60" s="49"/>
    </row>
    <row r="61" spans="1:6">
      <c r="A61" s="58"/>
      <c r="C61" s="7"/>
      <c r="E61" s="49"/>
    </row>
    <row r="62" spans="1:6">
      <c r="A62" s="58"/>
      <c r="B62" s="84"/>
      <c r="C62" s="85"/>
      <c r="D62" s="86"/>
      <c r="E62" s="87"/>
    </row>
    <row r="63" spans="1:6">
      <c r="A63" s="58"/>
      <c r="B63" s="84"/>
      <c r="C63" s="85"/>
      <c r="D63" s="88"/>
      <c r="E63" s="89"/>
      <c r="F63" s="58"/>
    </row>
    <row r="64" spans="1:6">
      <c r="A64" s="58"/>
      <c r="B64" s="58"/>
      <c r="C64" s="58"/>
      <c r="D64" s="59"/>
      <c r="E64" s="58"/>
      <c r="F64" s="58"/>
    </row>
    <row r="65" spans="1:6">
      <c r="A65" s="60"/>
      <c r="B65" s="60"/>
      <c r="C65" s="60"/>
      <c r="D65" s="61"/>
      <c r="E65" s="60"/>
      <c r="F65" s="60"/>
    </row>
    <row r="66" spans="1:6">
      <c r="A66" s="58"/>
      <c r="B66" s="58"/>
      <c r="C66" s="62"/>
      <c r="D66" s="59"/>
      <c r="E66" s="58"/>
      <c r="F66" s="58"/>
    </row>
    <row r="67" spans="1:6">
      <c r="A67" s="58"/>
      <c r="B67" s="58"/>
      <c r="C67" s="62"/>
      <c r="D67" s="59"/>
      <c r="E67" s="58"/>
      <c r="F67" s="58"/>
    </row>
    <row r="68" spans="1:6">
      <c r="A68" s="58"/>
      <c r="B68" s="58"/>
      <c r="C68" s="62"/>
      <c r="D68" s="59"/>
      <c r="E68" s="58"/>
      <c r="F68" s="58"/>
    </row>
    <row r="69" spans="1:6">
      <c r="A69" s="58"/>
      <c r="B69" s="58"/>
      <c r="C69" s="62"/>
      <c r="D69" s="59"/>
      <c r="E69" s="58"/>
      <c r="F69" s="58"/>
    </row>
    <row r="70" spans="1:6">
      <c r="A70" s="58"/>
      <c r="B70" s="58"/>
      <c r="C70" s="62"/>
      <c r="D70" s="59"/>
      <c r="E70" s="58"/>
      <c r="F70" s="58"/>
    </row>
    <row r="71" spans="1:6">
      <c r="A71" s="58"/>
      <c r="B71" s="58"/>
      <c r="C71" s="62"/>
      <c r="D71" s="59"/>
      <c r="E71" s="58"/>
      <c r="F71" s="58"/>
    </row>
    <row r="72" spans="1:6">
      <c r="A72" s="58"/>
      <c r="B72" s="58"/>
      <c r="C72" s="62"/>
      <c r="D72" s="59"/>
      <c r="E72" s="58"/>
      <c r="F72" s="58"/>
    </row>
    <row r="73" spans="1:6">
      <c r="A73" s="58"/>
      <c r="B73" s="58"/>
      <c r="C73" s="62"/>
      <c r="D73" s="59"/>
      <c r="E73" s="58"/>
      <c r="F73" s="58"/>
    </row>
    <row r="74" spans="1:6">
      <c r="A74" s="58"/>
      <c r="B74" s="58"/>
      <c r="C74" s="62"/>
      <c r="D74" s="59"/>
      <c r="E74" s="58"/>
      <c r="F74" s="58"/>
    </row>
    <row r="75" spans="1:6">
      <c r="A75" s="58"/>
      <c r="B75" s="58"/>
      <c r="C75" s="62"/>
      <c r="D75" s="59"/>
      <c r="E75" s="58"/>
      <c r="F75" s="58"/>
    </row>
    <row r="76" spans="1:6">
      <c r="A76" s="58"/>
      <c r="B76" s="58"/>
      <c r="C76" s="62"/>
      <c r="D76" s="59"/>
      <c r="E76" s="58"/>
      <c r="F76" s="58"/>
    </row>
    <row r="77" spans="1:6">
      <c r="A77" s="58"/>
      <c r="B77" s="58"/>
      <c r="C77" s="62"/>
      <c r="D77" s="59"/>
      <c r="E77" s="58"/>
      <c r="F77" s="58"/>
    </row>
    <row r="78" spans="1:6">
      <c r="A78" s="58"/>
      <c r="B78" s="58"/>
      <c r="C78" s="62"/>
      <c r="D78" s="59"/>
      <c r="E78" s="58"/>
      <c r="F78" s="58"/>
    </row>
    <row r="79" spans="1:6">
      <c r="A79" s="58"/>
      <c r="B79" s="58"/>
      <c r="C79" s="62"/>
      <c r="D79" s="59"/>
      <c r="E79" s="58"/>
      <c r="F79" s="58"/>
    </row>
    <row r="80" spans="1:6">
      <c r="A80" s="58"/>
      <c r="B80" s="58"/>
      <c r="C80" s="62"/>
      <c r="D80" s="59"/>
      <c r="E80" s="58"/>
      <c r="F80" s="58"/>
    </row>
    <row r="81" spans="1:6">
      <c r="A81" s="58"/>
      <c r="B81" s="58"/>
      <c r="C81" s="62"/>
      <c r="D81" s="59"/>
      <c r="E81" s="58"/>
      <c r="F81" s="58"/>
    </row>
    <row r="82" spans="1:6">
      <c r="A82" s="58"/>
      <c r="B82" s="58"/>
      <c r="C82" s="62"/>
      <c r="D82" s="59"/>
      <c r="E82" s="58"/>
      <c r="F82" s="58"/>
    </row>
    <row r="83" spans="1:6">
      <c r="A83" s="58"/>
      <c r="B83" s="58"/>
      <c r="C83" s="62"/>
      <c r="D83" s="59"/>
      <c r="E83" s="58"/>
      <c r="F83" s="58"/>
    </row>
    <row r="84" spans="1:6">
      <c r="A84" s="58"/>
      <c r="B84" s="58"/>
      <c r="C84" s="62"/>
      <c r="D84" s="59"/>
      <c r="E84" s="58"/>
      <c r="F84" s="58"/>
    </row>
    <row r="85" spans="1:6">
      <c r="A85" s="58"/>
      <c r="B85" s="58"/>
      <c r="C85" s="62"/>
      <c r="D85" s="59"/>
      <c r="E85" s="58"/>
      <c r="F85" s="58"/>
    </row>
    <row r="86" spans="1:6">
      <c r="A86" s="58"/>
      <c r="B86" s="58"/>
      <c r="C86" s="62"/>
      <c r="D86" s="59"/>
      <c r="E86" s="58"/>
      <c r="F86" s="58"/>
    </row>
    <row r="87" spans="1:6">
      <c r="A87" s="58"/>
      <c r="B87" s="58"/>
      <c r="C87" s="62"/>
      <c r="D87" s="59"/>
      <c r="E87" s="58"/>
      <c r="F87" s="58"/>
    </row>
    <row r="88" spans="1:6">
      <c r="A88" s="58"/>
      <c r="B88" s="58"/>
      <c r="C88" s="62"/>
      <c r="D88" s="59"/>
      <c r="E88" s="58"/>
      <c r="F88" s="58"/>
    </row>
    <row r="89" spans="1:6">
      <c r="A89" s="58"/>
      <c r="B89" s="58"/>
      <c r="C89" s="62"/>
      <c r="D89" s="59"/>
      <c r="E89" s="58"/>
      <c r="F89" s="58"/>
    </row>
    <row r="90" spans="1:6">
      <c r="A90" s="58"/>
      <c r="B90" s="58"/>
      <c r="C90" s="62"/>
      <c r="D90" s="59"/>
      <c r="E90" s="58"/>
      <c r="F90" s="58"/>
    </row>
    <row r="91" spans="1:6">
      <c r="A91" s="58"/>
      <c r="B91" s="58"/>
      <c r="C91" s="62"/>
      <c r="D91" s="59"/>
      <c r="E91" s="58"/>
      <c r="F91" s="58"/>
    </row>
    <row r="92" spans="1:6">
      <c r="A92" s="58"/>
      <c r="B92" s="58"/>
      <c r="C92" s="62"/>
      <c r="D92" s="59"/>
      <c r="E92" s="58"/>
      <c r="F92" s="58"/>
    </row>
    <row r="93" spans="1:6">
      <c r="A93" s="58"/>
      <c r="B93" s="58"/>
      <c r="C93" s="62"/>
      <c r="D93" s="59"/>
      <c r="E93" s="58"/>
      <c r="F93" s="58"/>
    </row>
    <row r="94" spans="1:6">
      <c r="A94" s="58"/>
      <c r="B94" s="58"/>
      <c r="C94" s="62"/>
      <c r="D94" s="59"/>
      <c r="E94" s="58"/>
      <c r="F94" s="58"/>
    </row>
    <row r="95" spans="1:6">
      <c r="A95" s="58"/>
      <c r="B95" s="58"/>
      <c r="C95" s="62"/>
      <c r="D95" s="59"/>
      <c r="E95" s="58"/>
      <c r="F95" s="58"/>
    </row>
    <row r="96" spans="1:6">
      <c r="A96" s="58"/>
      <c r="B96" s="63"/>
      <c r="C96" s="64"/>
      <c r="D96" s="65"/>
      <c r="E96" s="66"/>
      <c r="F96" s="58"/>
    </row>
    <row r="97" spans="1:6">
      <c r="A97" s="58"/>
      <c r="B97" s="58"/>
      <c r="C97" s="58"/>
      <c r="D97" s="59"/>
      <c r="E97" s="58"/>
      <c r="F97" s="58"/>
    </row>
    <row r="98" spans="1:6">
      <c r="A98" s="60"/>
      <c r="B98" s="60"/>
      <c r="C98" s="60"/>
      <c r="D98" s="61"/>
      <c r="E98" s="60"/>
      <c r="F98" s="60"/>
    </row>
    <row r="99" spans="1:6">
      <c r="A99" s="58"/>
      <c r="B99" s="58"/>
      <c r="C99" s="62"/>
      <c r="D99" s="59"/>
      <c r="E99" s="58"/>
      <c r="F99" s="58"/>
    </row>
    <row r="100" spans="1:6">
      <c r="A100" s="58"/>
      <c r="B100" s="58"/>
      <c r="C100" s="62"/>
      <c r="D100" s="59"/>
      <c r="E100" s="58"/>
      <c r="F100" s="58"/>
    </row>
    <row r="101" spans="1:6">
      <c r="A101" s="58"/>
      <c r="B101" s="58"/>
      <c r="C101" s="62"/>
      <c r="D101" s="59"/>
      <c r="E101" s="58"/>
      <c r="F101" s="58"/>
    </row>
    <row r="102" spans="1:6">
      <c r="A102" s="58"/>
      <c r="B102" s="58"/>
      <c r="C102" s="62"/>
      <c r="D102" s="59"/>
      <c r="E102" s="58"/>
      <c r="F102" s="58"/>
    </row>
    <row r="103" spans="1:6">
      <c r="A103" s="58"/>
      <c r="B103" s="58"/>
      <c r="C103" s="62"/>
      <c r="D103" s="59"/>
      <c r="E103" s="58"/>
      <c r="F103" s="58"/>
    </row>
    <row r="104" spans="1:6">
      <c r="A104" s="58"/>
      <c r="B104" s="58"/>
      <c r="C104" s="62"/>
      <c r="D104" s="59"/>
      <c r="E104" s="58"/>
      <c r="F104" s="58"/>
    </row>
    <row r="105" spans="1:6">
      <c r="A105" s="58"/>
      <c r="B105" s="58"/>
      <c r="C105" s="62"/>
      <c r="D105" s="59"/>
      <c r="E105" s="58"/>
      <c r="F105" s="58"/>
    </row>
    <row r="106" spans="1:6">
      <c r="A106" s="58"/>
      <c r="B106" s="58"/>
      <c r="C106" s="62"/>
      <c r="D106" s="59"/>
      <c r="E106" s="58"/>
      <c r="F106" s="58"/>
    </row>
    <row r="107" spans="1:6">
      <c r="A107" s="58"/>
      <c r="B107" s="58"/>
      <c r="C107" s="62"/>
      <c r="D107" s="59"/>
      <c r="E107" s="58"/>
      <c r="F107" s="58"/>
    </row>
    <row r="108" spans="1:6">
      <c r="A108" s="58"/>
      <c r="B108" s="58"/>
      <c r="C108" s="62"/>
      <c r="D108" s="59"/>
      <c r="E108" s="58"/>
      <c r="F108" s="58"/>
    </row>
    <row r="109" spans="1:6">
      <c r="A109" s="58"/>
      <c r="B109" s="58"/>
      <c r="C109" s="62"/>
      <c r="D109" s="59"/>
      <c r="E109" s="58"/>
      <c r="F109" s="58"/>
    </row>
    <row r="110" spans="1:6">
      <c r="A110" s="58"/>
      <c r="B110" s="58"/>
      <c r="C110" s="62"/>
      <c r="D110" s="59"/>
      <c r="E110" s="58"/>
      <c r="F110" s="58"/>
    </row>
    <row r="111" spans="1:6">
      <c r="A111" s="58"/>
      <c r="B111" s="58"/>
      <c r="C111" s="62"/>
      <c r="D111" s="59"/>
      <c r="E111" s="58"/>
      <c r="F111" s="58"/>
    </row>
    <row r="112" spans="1:6">
      <c r="A112" s="58"/>
      <c r="B112" s="58"/>
      <c r="C112" s="62"/>
      <c r="D112" s="59"/>
      <c r="E112" s="58"/>
      <c r="F112" s="58"/>
    </row>
    <row r="113" spans="1:6">
      <c r="A113" s="58"/>
      <c r="B113" s="58"/>
      <c r="C113" s="62"/>
      <c r="D113" s="59"/>
      <c r="E113" s="58"/>
      <c r="F113" s="58"/>
    </row>
    <row r="114" spans="1:6">
      <c r="A114" s="58"/>
      <c r="B114" s="58"/>
      <c r="C114" s="62"/>
      <c r="D114" s="59"/>
      <c r="E114" s="58"/>
      <c r="F114" s="58"/>
    </row>
    <row r="115" spans="1:6">
      <c r="A115" s="58"/>
      <c r="B115" s="58"/>
      <c r="C115" s="62"/>
      <c r="D115" s="59"/>
      <c r="E115" s="58"/>
      <c r="F115" s="58"/>
    </row>
    <row r="116" spans="1:6">
      <c r="A116" s="58"/>
      <c r="B116" s="58"/>
      <c r="C116" s="62"/>
      <c r="D116" s="59"/>
      <c r="E116" s="58"/>
      <c r="F116" s="58"/>
    </row>
    <row r="117" spans="1:6">
      <c r="A117" s="58"/>
      <c r="B117" s="58"/>
      <c r="C117" s="62"/>
      <c r="D117" s="59"/>
      <c r="E117" s="58"/>
      <c r="F117" s="58"/>
    </row>
    <row r="118" spans="1:6">
      <c r="A118" s="58"/>
      <c r="B118" s="58"/>
      <c r="C118" s="62"/>
      <c r="D118" s="59"/>
      <c r="E118" s="58"/>
      <c r="F118" s="58"/>
    </row>
    <row r="119" spans="1:6">
      <c r="A119" s="58"/>
      <c r="B119" s="58"/>
      <c r="C119" s="62"/>
      <c r="D119" s="59"/>
      <c r="E119" s="58"/>
      <c r="F119" s="58"/>
    </row>
    <row r="120" spans="1:6">
      <c r="A120" s="58"/>
      <c r="B120" s="58"/>
      <c r="C120" s="62"/>
      <c r="D120" s="59"/>
      <c r="E120" s="58"/>
      <c r="F120" s="58"/>
    </row>
    <row r="121" spans="1:6">
      <c r="A121" s="58"/>
      <c r="B121" s="58"/>
      <c r="C121" s="62"/>
      <c r="D121" s="59"/>
      <c r="E121" s="58"/>
      <c r="F121" s="58"/>
    </row>
    <row r="122" spans="1:6">
      <c r="A122" s="58"/>
      <c r="B122" s="58"/>
      <c r="C122" s="62"/>
      <c r="D122" s="59"/>
      <c r="E122" s="58"/>
      <c r="F122" s="58"/>
    </row>
    <row r="123" spans="1:6">
      <c r="A123" s="58"/>
      <c r="B123" s="58"/>
      <c r="C123" s="62"/>
      <c r="D123" s="59"/>
      <c r="E123" s="58"/>
      <c r="F123" s="58"/>
    </row>
    <row r="124" spans="1:6">
      <c r="A124" s="58"/>
      <c r="B124" s="58"/>
      <c r="C124" s="62"/>
      <c r="D124" s="59"/>
      <c r="E124" s="58"/>
      <c r="F124" s="58"/>
    </row>
    <row r="125" spans="1:6">
      <c r="A125" s="58"/>
      <c r="B125" s="58"/>
      <c r="C125" s="62"/>
      <c r="D125" s="59"/>
      <c r="E125" s="58"/>
      <c r="F125" s="58"/>
    </row>
    <row r="126" spans="1:6">
      <c r="A126" s="58"/>
      <c r="B126" s="58"/>
      <c r="C126" s="62"/>
      <c r="D126" s="59"/>
      <c r="E126" s="58"/>
      <c r="F126" s="58"/>
    </row>
    <row r="127" spans="1:6">
      <c r="A127" s="58"/>
      <c r="B127" s="58"/>
      <c r="C127" s="62"/>
      <c r="D127" s="59"/>
      <c r="E127" s="58"/>
      <c r="F127" s="58"/>
    </row>
    <row r="128" spans="1:6">
      <c r="A128" s="58"/>
      <c r="B128" s="58"/>
      <c r="C128" s="62"/>
      <c r="D128" s="59"/>
      <c r="E128" s="58"/>
      <c r="F128" s="58"/>
    </row>
    <row r="129" spans="1:6">
      <c r="A129" s="58"/>
      <c r="B129" s="63"/>
      <c r="C129" s="64"/>
      <c r="D129" s="65"/>
      <c r="E129" s="66"/>
      <c r="F129" s="58"/>
    </row>
    <row r="130" spans="1:6">
      <c r="A130" s="58"/>
      <c r="B130" s="58"/>
      <c r="C130" s="58"/>
      <c r="D130" s="59"/>
      <c r="E130" s="58"/>
      <c r="F130" s="58"/>
    </row>
    <row r="131" spans="1:6">
      <c r="A131" s="58"/>
      <c r="B131" s="58"/>
      <c r="C131" s="58"/>
      <c r="D131" s="59"/>
      <c r="E131" s="58"/>
      <c r="F131" s="58"/>
    </row>
    <row r="132" spans="1:6">
      <c r="A132" s="58"/>
      <c r="B132" s="58"/>
      <c r="C132" s="58"/>
      <c r="D132" s="59"/>
      <c r="E132" s="58"/>
      <c r="F132" s="58"/>
    </row>
    <row r="133" spans="1:6">
      <c r="A133" s="58"/>
      <c r="B133" s="58"/>
      <c r="C133" s="58"/>
      <c r="D133" s="59"/>
      <c r="E133" s="58"/>
      <c r="F133" s="58"/>
    </row>
    <row r="134" spans="1:6">
      <c r="A134" s="58"/>
      <c r="B134" s="58"/>
      <c r="C134" s="58"/>
      <c r="D134" s="59"/>
      <c r="E134" s="58"/>
      <c r="F134" s="58"/>
    </row>
    <row r="135" spans="1:6">
      <c r="A135" s="58"/>
      <c r="B135" s="58"/>
      <c r="C135" s="58"/>
      <c r="D135" s="59"/>
      <c r="E135" s="58"/>
      <c r="F135" s="58"/>
    </row>
    <row r="136" spans="1:6">
      <c r="A136" s="58"/>
      <c r="B136" s="58"/>
      <c r="C136" s="58"/>
      <c r="D136" s="59"/>
      <c r="E136" s="58"/>
      <c r="F136" s="58"/>
    </row>
    <row r="137" spans="1:6">
      <c r="A137" s="58"/>
      <c r="B137" s="58"/>
      <c r="C137" s="58"/>
      <c r="D137" s="59"/>
      <c r="E137" s="58"/>
      <c r="F137" s="58"/>
    </row>
    <row r="138" spans="1:6">
      <c r="A138" s="58"/>
      <c r="B138" s="58"/>
      <c r="C138" s="58"/>
      <c r="D138" s="59"/>
      <c r="E138" s="58"/>
      <c r="F138" s="58"/>
    </row>
    <row r="139" spans="1:6">
      <c r="A139" s="58"/>
      <c r="B139" s="58"/>
      <c r="C139" s="58"/>
      <c r="D139" s="59"/>
      <c r="E139" s="58"/>
      <c r="F139" s="58"/>
    </row>
    <row r="140" spans="1:6">
      <c r="A140" s="58"/>
      <c r="B140" s="58"/>
      <c r="C140" s="58"/>
      <c r="D140" s="59"/>
      <c r="E140" s="58"/>
      <c r="F140" s="58"/>
    </row>
    <row r="141" spans="1:6">
      <c r="A141" s="58"/>
      <c r="B141" s="58"/>
      <c r="C141" s="58"/>
      <c r="D141" s="59"/>
      <c r="E141" s="58"/>
      <c r="F141" s="58"/>
    </row>
    <row r="142" spans="1:6">
      <c r="A142" s="58"/>
      <c r="B142" s="58"/>
      <c r="C142" s="58"/>
      <c r="D142" s="59"/>
      <c r="E142" s="58"/>
      <c r="F142" s="58"/>
    </row>
    <row r="143" spans="1:6">
      <c r="A143" s="58"/>
      <c r="B143" s="58"/>
      <c r="C143" s="58"/>
      <c r="D143" s="59"/>
      <c r="E143" s="58"/>
      <c r="F143" s="58"/>
    </row>
    <row r="144" spans="1:6">
      <c r="A144" s="58"/>
      <c r="B144" s="58"/>
      <c r="C144" s="58"/>
      <c r="D144" s="59"/>
      <c r="E144" s="58"/>
      <c r="F144" s="58"/>
    </row>
    <row r="145" spans="1:6">
      <c r="A145" s="58"/>
      <c r="B145" s="58"/>
      <c r="C145" s="58"/>
      <c r="D145" s="59"/>
      <c r="E145" s="58"/>
      <c r="F145" s="58"/>
    </row>
    <row r="146" spans="1:6">
      <c r="A146" s="58"/>
      <c r="B146" s="58"/>
      <c r="C146" s="58"/>
      <c r="D146" s="59"/>
      <c r="E146" s="58"/>
      <c r="F146" s="58"/>
    </row>
    <row r="147" spans="1:6">
      <c r="A147" s="58"/>
      <c r="B147" s="58"/>
      <c r="C147" s="58"/>
      <c r="D147" s="59"/>
      <c r="E147" s="58"/>
      <c r="F147" s="58"/>
    </row>
    <row r="148" spans="1:6">
      <c r="A148" s="58"/>
      <c r="B148" s="58"/>
      <c r="C148" s="58"/>
      <c r="D148" s="59"/>
      <c r="E148" s="58"/>
      <c r="F148" s="58"/>
    </row>
    <row r="149" spans="1:6">
      <c r="A149" s="58"/>
      <c r="B149" s="58"/>
      <c r="C149" s="58"/>
      <c r="D149" s="59"/>
      <c r="E149" s="58"/>
      <c r="F149" s="58"/>
    </row>
    <row r="150" spans="1:6">
      <c r="A150" s="58"/>
      <c r="B150" s="58"/>
      <c r="C150" s="58"/>
      <c r="D150" s="59"/>
      <c r="E150" s="58"/>
      <c r="F150" s="58"/>
    </row>
    <row r="151" spans="1:6">
      <c r="A151" s="58"/>
      <c r="B151" s="58"/>
      <c r="C151" s="58"/>
      <c r="D151" s="59"/>
      <c r="E151" s="58"/>
      <c r="F151" s="58"/>
    </row>
    <row r="152" spans="1:6">
      <c r="A152" s="58"/>
      <c r="B152" s="58"/>
      <c r="C152" s="58"/>
      <c r="D152" s="59"/>
      <c r="E152" s="58"/>
      <c r="F152" s="58"/>
    </row>
    <row r="153" spans="1:6">
      <c r="A153" s="58"/>
      <c r="B153" s="58"/>
      <c r="C153" s="58"/>
      <c r="D153" s="59"/>
      <c r="E153" s="58"/>
      <c r="F153" s="58"/>
    </row>
    <row r="154" spans="1:6">
      <c r="A154" s="58"/>
      <c r="B154" s="58"/>
      <c r="C154" s="58"/>
      <c r="D154" s="59"/>
      <c r="E154" s="58"/>
      <c r="F154" s="58"/>
    </row>
    <row r="155" spans="1:6">
      <c r="A155" s="58"/>
      <c r="B155" s="58"/>
      <c r="C155" s="58"/>
      <c r="D155" s="59"/>
      <c r="E155" s="58"/>
      <c r="F155" s="58"/>
    </row>
    <row r="156" spans="1:6">
      <c r="A156" s="58"/>
      <c r="B156" s="58"/>
      <c r="C156" s="58"/>
      <c r="D156" s="59"/>
      <c r="E156" s="58"/>
      <c r="F156" s="58"/>
    </row>
    <row r="157" spans="1:6">
      <c r="A157" s="58"/>
      <c r="B157" s="58"/>
      <c r="C157" s="58"/>
      <c r="D157" s="59"/>
      <c r="E157" s="58"/>
      <c r="F157" s="58"/>
    </row>
    <row r="158" spans="1:6">
      <c r="A158" s="58"/>
      <c r="B158" s="58"/>
      <c r="C158" s="58"/>
      <c r="D158" s="59"/>
      <c r="E158" s="58"/>
      <c r="F158" s="58"/>
    </row>
    <row r="159" spans="1:6">
      <c r="A159" s="58"/>
      <c r="B159" s="58"/>
      <c r="C159" s="58"/>
      <c r="D159" s="59"/>
      <c r="E159" s="58"/>
      <c r="F159" s="58"/>
    </row>
    <row r="160" spans="1:6">
      <c r="A160" s="58"/>
      <c r="B160" s="58"/>
      <c r="C160" s="58"/>
      <c r="D160" s="59"/>
      <c r="E160" s="58"/>
      <c r="F160" s="58"/>
    </row>
    <row r="161" spans="1:6">
      <c r="A161" s="58"/>
      <c r="B161" s="58"/>
      <c r="C161" s="58"/>
      <c r="D161" s="59"/>
      <c r="E161" s="58"/>
      <c r="F161" s="58"/>
    </row>
    <row r="162" spans="1:6">
      <c r="A162" s="58"/>
      <c r="B162" s="58"/>
      <c r="C162" s="58"/>
      <c r="D162" s="59"/>
      <c r="E162" s="58"/>
      <c r="F162" s="58"/>
    </row>
    <row r="163" spans="1:6">
      <c r="A163" s="58"/>
      <c r="B163" s="58"/>
      <c r="C163" s="58"/>
      <c r="D163" s="59"/>
      <c r="E163" s="58"/>
      <c r="F163" s="58"/>
    </row>
    <row r="164" spans="1:6">
      <c r="A164" s="58"/>
      <c r="B164" s="58"/>
      <c r="C164" s="58"/>
      <c r="D164" s="59"/>
      <c r="E164" s="58"/>
      <c r="F164" s="58"/>
    </row>
    <row r="165" spans="1:6">
      <c r="A165" s="58"/>
      <c r="B165" s="58"/>
      <c r="C165" s="58"/>
      <c r="D165" s="59"/>
      <c r="E165" s="58"/>
      <c r="F165" s="58"/>
    </row>
    <row r="166" spans="1:6">
      <c r="A166" s="58"/>
      <c r="B166" s="58"/>
      <c r="C166" s="58"/>
      <c r="D166" s="59"/>
      <c r="E166" s="58"/>
      <c r="F166" s="58"/>
    </row>
    <row r="167" spans="1:6">
      <c r="A167" s="58"/>
      <c r="B167" s="58"/>
      <c r="C167" s="58"/>
      <c r="D167" s="59"/>
      <c r="E167" s="58"/>
      <c r="F167" s="58"/>
    </row>
    <row r="168" spans="1:6">
      <c r="A168" s="58"/>
      <c r="B168" s="58"/>
      <c r="C168" s="58"/>
      <c r="D168" s="59"/>
      <c r="E168" s="58"/>
      <c r="F168" s="58"/>
    </row>
    <row r="169" spans="1:6">
      <c r="A169" s="58"/>
      <c r="B169" s="58"/>
      <c r="C169" s="58"/>
      <c r="D169" s="59"/>
      <c r="E169" s="58"/>
      <c r="F169" s="58"/>
    </row>
    <row r="170" spans="1:6">
      <c r="A170" s="58"/>
      <c r="B170" s="58"/>
      <c r="C170" s="58"/>
      <c r="D170" s="59"/>
      <c r="E170" s="58"/>
      <c r="F170" s="58"/>
    </row>
    <row r="171" spans="1:6">
      <c r="A171" s="58"/>
      <c r="B171" s="58"/>
      <c r="C171" s="58"/>
      <c r="D171" s="59"/>
      <c r="E171" s="58"/>
      <c r="F171" s="58"/>
    </row>
    <row r="172" spans="1:6">
      <c r="A172" s="58"/>
      <c r="B172" s="58"/>
      <c r="C172" s="58"/>
      <c r="D172" s="59"/>
      <c r="E172" s="58"/>
      <c r="F172" s="58"/>
    </row>
    <row r="173" spans="1:6">
      <c r="A173" s="58"/>
      <c r="B173" s="58"/>
      <c r="C173" s="58"/>
      <c r="D173" s="59"/>
      <c r="E173" s="58"/>
      <c r="F173" s="58"/>
    </row>
    <row r="174" spans="1:6">
      <c r="A174" s="58"/>
      <c r="B174" s="58"/>
      <c r="C174" s="58"/>
      <c r="D174" s="59"/>
      <c r="E174" s="58"/>
      <c r="F174" s="58"/>
    </row>
    <row r="175" spans="1:6">
      <c r="A175" s="58"/>
      <c r="B175" s="58"/>
      <c r="C175" s="58"/>
      <c r="D175" s="59"/>
      <c r="E175" s="58"/>
      <c r="F175" s="58"/>
    </row>
    <row r="176" spans="1:6">
      <c r="A176" s="58"/>
      <c r="B176" s="58"/>
      <c r="C176" s="58"/>
      <c r="D176" s="59"/>
      <c r="E176" s="58"/>
      <c r="F176" s="58"/>
    </row>
    <row r="177" spans="1:6">
      <c r="A177" s="58"/>
      <c r="B177" s="58"/>
      <c r="C177" s="58"/>
      <c r="D177" s="59"/>
      <c r="E177" s="58"/>
      <c r="F177" s="58"/>
    </row>
    <row r="178" spans="1:6">
      <c r="A178" s="58"/>
      <c r="B178" s="58"/>
      <c r="C178" s="58"/>
      <c r="D178" s="59"/>
      <c r="E178" s="58"/>
      <c r="F178" s="58"/>
    </row>
    <row r="179" spans="1:6">
      <c r="A179" s="58"/>
      <c r="B179" s="58"/>
      <c r="C179" s="58"/>
      <c r="D179" s="59"/>
      <c r="E179" s="58"/>
      <c r="F179" s="58"/>
    </row>
    <row r="180" spans="1:6">
      <c r="A180" s="58"/>
      <c r="B180" s="58"/>
      <c r="C180" s="58"/>
      <c r="D180" s="59"/>
      <c r="E180" s="58"/>
      <c r="F180" s="58"/>
    </row>
    <row r="181" spans="1:6">
      <c r="A181" s="58"/>
      <c r="B181" s="58"/>
      <c r="C181" s="58"/>
      <c r="D181" s="59"/>
      <c r="E181" s="58"/>
      <c r="F181" s="58"/>
    </row>
    <row r="182" spans="1:6">
      <c r="A182" s="58"/>
      <c r="B182" s="58"/>
      <c r="C182" s="58"/>
      <c r="D182" s="59"/>
      <c r="E182" s="58"/>
      <c r="F182" s="58"/>
    </row>
    <row r="183" spans="1:6">
      <c r="A183" s="58"/>
      <c r="B183" s="58"/>
      <c r="C183" s="58"/>
      <c r="D183" s="59"/>
      <c r="E183" s="58"/>
      <c r="F183" s="58"/>
    </row>
    <row r="184" spans="1:6">
      <c r="A184" s="58"/>
      <c r="B184" s="58"/>
      <c r="C184" s="58"/>
      <c r="D184" s="59"/>
      <c r="E184" s="58"/>
      <c r="F184" s="58"/>
    </row>
    <row r="185" spans="1:6">
      <c r="A185" s="58"/>
      <c r="B185" s="58"/>
      <c r="C185" s="58"/>
      <c r="D185" s="59"/>
      <c r="E185" s="58"/>
      <c r="F185" s="58"/>
    </row>
    <row r="186" spans="1:6">
      <c r="A186" s="58"/>
      <c r="B186" s="58"/>
      <c r="C186" s="58"/>
      <c r="D186" s="59"/>
      <c r="E186" s="58"/>
      <c r="F186" s="58"/>
    </row>
    <row r="187" spans="1:6">
      <c r="A187" s="58"/>
      <c r="B187" s="58"/>
      <c r="C187" s="58"/>
      <c r="D187" s="59"/>
      <c r="E187" s="58"/>
      <c r="F187" s="58"/>
    </row>
    <row r="188" spans="1:6">
      <c r="A188" s="58"/>
      <c r="B188" s="58"/>
      <c r="C188" s="58"/>
      <c r="D188" s="59"/>
      <c r="E188" s="58"/>
      <c r="F188" s="58"/>
    </row>
    <row r="189" spans="1:6">
      <c r="A189" s="58"/>
      <c r="B189" s="58"/>
      <c r="C189" s="58"/>
      <c r="D189" s="59"/>
      <c r="E189" s="58"/>
      <c r="F189" s="58"/>
    </row>
    <row r="190" spans="1:6">
      <c r="A190" s="58"/>
      <c r="B190" s="58"/>
      <c r="C190" s="58"/>
      <c r="D190" s="59"/>
      <c r="E190" s="58"/>
      <c r="F190" s="58"/>
    </row>
    <row r="191" spans="1:6">
      <c r="A191" s="58"/>
      <c r="B191" s="58"/>
      <c r="C191" s="58"/>
      <c r="D191" s="59"/>
      <c r="E191" s="58"/>
      <c r="F191" s="58"/>
    </row>
    <row r="192" spans="1:6">
      <c r="A192" s="58"/>
      <c r="B192" s="58"/>
      <c r="C192" s="58"/>
      <c r="D192" s="59"/>
      <c r="E192" s="58"/>
      <c r="F192" s="58"/>
    </row>
    <row r="193" spans="1:6">
      <c r="A193" s="58"/>
      <c r="B193" s="58"/>
      <c r="C193" s="58"/>
      <c r="D193" s="59"/>
      <c r="E193" s="58"/>
      <c r="F193" s="58"/>
    </row>
    <row r="194" spans="1:6">
      <c r="A194" s="58"/>
      <c r="B194" s="58"/>
      <c r="C194" s="58"/>
      <c r="D194" s="59"/>
      <c r="E194" s="58"/>
      <c r="F194" s="58"/>
    </row>
    <row r="195" spans="1:6">
      <c r="A195" s="58"/>
      <c r="B195" s="58"/>
      <c r="C195" s="58"/>
      <c r="D195" s="59"/>
      <c r="E195" s="58"/>
      <c r="F195" s="58"/>
    </row>
    <row r="196" spans="1:6">
      <c r="A196" s="58"/>
      <c r="B196" s="58"/>
      <c r="C196" s="58"/>
      <c r="D196" s="59"/>
      <c r="E196" s="58"/>
      <c r="F196" s="58"/>
    </row>
    <row r="197" spans="1:6">
      <c r="A197" s="58"/>
      <c r="B197" s="58"/>
      <c r="C197" s="58"/>
      <c r="D197" s="59"/>
      <c r="E197" s="58"/>
      <c r="F197" s="58"/>
    </row>
    <row r="198" spans="1:6">
      <c r="A198" s="58"/>
      <c r="B198" s="58"/>
      <c r="C198" s="58"/>
      <c r="D198" s="59"/>
      <c r="E198" s="58"/>
      <c r="F198" s="58"/>
    </row>
    <row r="199" spans="1:6">
      <c r="A199" s="58"/>
      <c r="B199" s="58"/>
      <c r="C199" s="58"/>
      <c r="D199" s="59"/>
      <c r="E199" s="58"/>
      <c r="F199" s="58"/>
    </row>
    <row r="200" spans="1:6">
      <c r="A200" s="58"/>
      <c r="B200" s="58"/>
      <c r="C200" s="58"/>
      <c r="D200" s="59"/>
      <c r="E200" s="58"/>
      <c r="F200" s="58"/>
    </row>
    <row r="201" spans="1:6">
      <c r="A201" s="58"/>
      <c r="B201" s="58"/>
      <c r="C201" s="58"/>
      <c r="D201" s="59"/>
      <c r="E201" s="58"/>
      <c r="F201" s="58"/>
    </row>
    <row r="202" spans="1:6">
      <c r="A202" s="58"/>
      <c r="B202" s="58"/>
      <c r="C202" s="58"/>
      <c r="D202" s="59"/>
      <c r="E202" s="58"/>
      <c r="F202" s="58"/>
    </row>
    <row r="203" spans="1:6">
      <c r="A203" s="58"/>
      <c r="B203" s="58"/>
      <c r="C203" s="58"/>
      <c r="D203" s="59"/>
      <c r="E203" s="58"/>
      <c r="F203" s="58"/>
    </row>
    <row r="204" spans="1:6">
      <c r="A204" s="58"/>
      <c r="B204" s="58"/>
      <c r="C204" s="58"/>
      <c r="D204" s="59"/>
      <c r="E204" s="58"/>
      <c r="F204" s="58"/>
    </row>
    <row r="205" spans="1:6">
      <c r="A205" s="58"/>
      <c r="B205" s="58"/>
      <c r="C205" s="58"/>
      <c r="D205" s="59"/>
      <c r="E205" s="58"/>
      <c r="F205" s="58"/>
    </row>
    <row r="206" spans="1:6">
      <c r="A206" s="58"/>
      <c r="B206" s="58"/>
      <c r="C206" s="58"/>
      <c r="D206" s="59"/>
      <c r="E206" s="58"/>
      <c r="F206" s="58"/>
    </row>
    <row r="207" spans="1:6">
      <c r="A207" s="58"/>
      <c r="B207" s="58"/>
      <c r="C207" s="58"/>
      <c r="D207" s="59"/>
      <c r="E207" s="58"/>
      <c r="F207" s="58"/>
    </row>
    <row r="208" spans="1:6">
      <c r="A208" s="58"/>
      <c r="B208" s="58"/>
      <c r="C208" s="58"/>
      <c r="D208" s="59"/>
      <c r="E208" s="58"/>
      <c r="F208" s="58"/>
    </row>
    <row r="209" spans="1:6">
      <c r="A209" s="58"/>
      <c r="B209" s="58"/>
      <c r="C209" s="58"/>
      <c r="D209" s="59"/>
      <c r="E209" s="58"/>
      <c r="F209" s="58"/>
    </row>
    <row r="210" spans="1:6">
      <c r="A210" s="58"/>
      <c r="B210" s="58"/>
      <c r="C210" s="58"/>
      <c r="D210" s="59"/>
      <c r="E210" s="58"/>
      <c r="F210" s="58"/>
    </row>
    <row r="211" spans="1:6">
      <c r="A211" s="58"/>
      <c r="B211" s="58"/>
      <c r="C211" s="58"/>
      <c r="D211" s="59"/>
      <c r="E211" s="58"/>
      <c r="F211" s="58"/>
    </row>
    <row r="212" spans="1:6">
      <c r="A212" s="58"/>
      <c r="B212" s="58"/>
      <c r="C212" s="58"/>
      <c r="D212" s="59"/>
      <c r="E212" s="58"/>
      <c r="F212" s="58"/>
    </row>
    <row r="213" spans="1:6">
      <c r="A213" s="58"/>
      <c r="B213" s="58"/>
      <c r="C213" s="58"/>
      <c r="D213" s="59"/>
      <c r="E213" s="58"/>
      <c r="F213" s="58"/>
    </row>
    <row r="214" spans="1:6">
      <c r="A214" s="58"/>
      <c r="B214" s="58"/>
      <c r="C214" s="58"/>
      <c r="D214" s="59"/>
      <c r="E214" s="58"/>
      <c r="F214" s="58"/>
    </row>
    <row r="215" spans="1:6">
      <c r="A215" s="58"/>
      <c r="B215" s="58"/>
      <c r="C215" s="58"/>
      <c r="D215" s="59"/>
      <c r="E215" s="58"/>
      <c r="F215" s="58"/>
    </row>
    <row r="216" spans="1:6">
      <c r="A216" s="58"/>
      <c r="B216" s="58"/>
      <c r="C216" s="58"/>
      <c r="D216" s="59"/>
      <c r="E216" s="58"/>
      <c r="F216" s="58"/>
    </row>
    <row r="217" spans="1:6">
      <c r="A217" s="58"/>
      <c r="B217" s="58"/>
      <c r="C217" s="58"/>
      <c r="D217" s="59"/>
      <c r="E217" s="58"/>
      <c r="F217" s="58"/>
    </row>
    <row r="218" spans="1:6">
      <c r="A218" s="58"/>
      <c r="B218" s="58"/>
      <c r="C218" s="58"/>
      <c r="D218" s="59"/>
      <c r="E218" s="58"/>
      <c r="F218" s="58"/>
    </row>
    <row r="219" spans="1:6">
      <c r="A219" s="58"/>
      <c r="B219" s="58"/>
      <c r="C219" s="58"/>
      <c r="D219" s="59"/>
      <c r="E219" s="58"/>
      <c r="F219" s="58"/>
    </row>
    <row r="220" spans="1:6">
      <c r="A220" s="58"/>
      <c r="B220" s="58"/>
      <c r="C220" s="58"/>
      <c r="D220" s="59"/>
      <c r="E220" s="58"/>
      <c r="F220" s="58"/>
    </row>
    <row r="221" spans="1:6">
      <c r="A221" s="58"/>
      <c r="B221" s="58"/>
      <c r="C221" s="58"/>
      <c r="D221" s="59"/>
      <c r="E221" s="58"/>
      <c r="F221" s="58"/>
    </row>
    <row r="222" spans="1:6">
      <c r="A222" s="58"/>
      <c r="B222" s="58"/>
      <c r="C222" s="58"/>
      <c r="D222" s="59"/>
      <c r="E222" s="58"/>
      <c r="F222" s="58"/>
    </row>
    <row r="223" spans="1:6">
      <c r="A223" s="58"/>
      <c r="B223" s="58"/>
      <c r="C223" s="58"/>
      <c r="D223" s="59"/>
      <c r="E223" s="58"/>
      <c r="F223" s="58"/>
    </row>
    <row r="224" spans="1:6">
      <c r="A224" s="58"/>
      <c r="B224" s="58"/>
      <c r="C224" s="58"/>
      <c r="D224" s="59"/>
      <c r="E224" s="58"/>
      <c r="F224" s="58"/>
    </row>
    <row r="225" spans="1:6">
      <c r="A225" s="58"/>
      <c r="B225" s="58"/>
      <c r="C225" s="58"/>
      <c r="D225" s="59"/>
      <c r="E225" s="58"/>
      <c r="F225" s="58"/>
    </row>
    <row r="226" spans="1:6">
      <c r="A226" s="58"/>
      <c r="B226" s="58"/>
      <c r="C226" s="58"/>
      <c r="D226" s="59"/>
      <c r="E226" s="58"/>
      <c r="F226" s="58"/>
    </row>
    <row r="227" spans="1:6">
      <c r="A227" s="58"/>
      <c r="B227" s="58"/>
      <c r="C227" s="58"/>
      <c r="D227" s="59"/>
      <c r="E227" s="58"/>
      <c r="F227" s="58"/>
    </row>
    <row r="228" spans="1:6">
      <c r="A228" s="58"/>
      <c r="B228" s="58"/>
      <c r="C228" s="58"/>
      <c r="D228" s="59"/>
      <c r="E228" s="58"/>
      <c r="F228" s="58"/>
    </row>
    <row r="229" spans="1:6">
      <c r="A229" s="58"/>
      <c r="B229" s="58"/>
      <c r="C229" s="58"/>
      <c r="D229" s="59"/>
      <c r="E229" s="58"/>
      <c r="F229" s="58"/>
    </row>
    <row r="230" spans="1:6">
      <c r="A230" s="58"/>
      <c r="B230" s="58"/>
      <c r="C230" s="58"/>
      <c r="D230" s="59"/>
      <c r="E230" s="58"/>
      <c r="F230" s="58"/>
    </row>
    <row r="231" spans="1:6">
      <c r="A231" s="58"/>
      <c r="B231" s="58"/>
      <c r="C231" s="58"/>
      <c r="D231" s="59"/>
      <c r="E231" s="58"/>
      <c r="F231" s="58"/>
    </row>
    <row r="232" spans="1:6">
      <c r="A232" s="58"/>
      <c r="B232" s="58"/>
      <c r="C232" s="58"/>
      <c r="D232" s="59"/>
      <c r="E232" s="58"/>
      <c r="F232" s="58"/>
    </row>
    <row r="233" spans="1:6">
      <c r="A233" s="58"/>
      <c r="B233" s="58"/>
      <c r="C233" s="58"/>
      <c r="D233" s="59"/>
      <c r="E233" s="58"/>
      <c r="F233" s="58"/>
    </row>
    <row r="234" spans="1:6">
      <c r="A234" s="58"/>
      <c r="B234" s="58"/>
      <c r="C234" s="58"/>
      <c r="D234" s="59"/>
      <c r="E234" s="58"/>
      <c r="F234" s="58"/>
    </row>
    <row r="235" spans="1:6">
      <c r="A235" s="58"/>
      <c r="B235" s="58"/>
      <c r="C235" s="58"/>
      <c r="D235" s="59"/>
      <c r="E235" s="58"/>
      <c r="F235" s="58"/>
    </row>
    <row r="236" spans="1:6">
      <c r="A236" s="58"/>
      <c r="B236" s="58"/>
      <c r="C236" s="58"/>
      <c r="D236" s="59"/>
      <c r="E236" s="58"/>
      <c r="F236" s="58"/>
    </row>
    <row r="237" spans="1:6">
      <c r="A237" s="58"/>
      <c r="B237" s="58"/>
      <c r="C237" s="58"/>
      <c r="D237" s="59"/>
      <c r="E237" s="58"/>
      <c r="F237" s="58"/>
    </row>
    <row r="238" spans="1:6">
      <c r="A238" s="58"/>
      <c r="B238" s="58"/>
      <c r="C238" s="58"/>
      <c r="D238" s="59"/>
      <c r="E238" s="58"/>
      <c r="F238" s="58"/>
    </row>
    <row r="239" spans="1:6">
      <c r="A239" s="58"/>
      <c r="B239" s="58"/>
      <c r="C239" s="58"/>
      <c r="D239" s="59"/>
      <c r="E239" s="58"/>
      <c r="F239" s="58"/>
    </row>
    <row r="240" spans="1:6">
      <c r="A240" s="58"/>
      <c r="B240" s="58"/>
      <c r="C240" s="58"/>
      <c r="D240" s="59"/>
      <c r="E240" s="58"/>
      <c r="F240" s="58"/>
    </row>
    <row r="241" spans="1:6">
      <c r="A241" s="58"/>
      <c r="B241" s="58"/>
      <c r="C241" s="58"/>
      <c r="D241" s="59"/>
      <c r="E241" s="58"/>
      <c r="F241" s="58"/>
    </row>
    <row r="242" spans="1:6">
      <c r="A242" s="58"/>
      <c r="B242" s="58"/>
      <c r="C242" s="58"/>
      <c r="D242" s="59"/>
      <c r="E242" s="58"/>
      <c r="F242" s="58"/>
    </row>
    <row r="243" spans="1:6">
      <c r="A243" s="58"/>
      <c r="B243" s="58"/>
      <c r="C243" s="58"/>
      <c r="D243" s="59"/>
      <c r="E243" s="58"/>
      <c r="F243" s="58"/>
    </row>
    <row r="244" spans="1:6">
      <c r="A244" s="58"/>
      <c r="B244" s="58"/>
      <c r="C244" s="58"/>
      <c r="D244" s="59"/>
      <c r="E244" s="58"/>
      <c r="F244" s="58"/>
    </row>
    <row r="245" spans="1:6">
      <c r="A245" s="58"/>
      <c r="B245" s="58"/>
      <c r="C245" s="58"/>
      <c r="D245" s="59"/>
      <c r="E245" s="58"/>
      <c r="F245" s="58"/>
    </row>
    <row r="246" spans="1:6">
      <c r="A246" s="58"/>
      <c r="B246" s="58"/>
      <c r="C246" s="58"/>
      <c r="D246" s="59"/>
      <c r="E246" s="58"/>
      <c r="F246" s="58"/>
    </row>
    <row r="247" spans="1:6">
      <c r="A247" s="58"/>
      <c r="B247" s="58"/>
      <c r="C247" s="58"/>
      <c r="D247" s="59"/>
      <c r="E247" s="58"/>
      <c r="F247" s="58"/>
    </row>
    <row r="248" spans="1:6">
      <c r="A248" s="58"/>
      <c r="B248" s="58"/>
      <c r="C248" s="58"/>
      <c r="D248" s="59"/>
      <c r="E248" s="58"/>
      <c r="F248" s="58"/>
    </row>
    <row r="249" spans="1:6">
      <c r="A249" s="58"/>
      <c r="B249" s="58"/>
      <c r="C249" s="58"/>
      <c r="D249" s="59"/>
      <c r="E249" s="58"/>
      <c r="F249" s="58"/>
    </row>
    <row r="250" spans="1:6">
      <c r="A250" s="58"/>
      <c r="B250" s="58"/>
      <c r="C250" s="58"/>
      <c r="D250" s="59"/>
      <c r="E250" s="58"/>
      <c r="F250" s="58"/>
    </row>
    <row r="251" spans="1:6">
      <c r="A251" s="58"/>
      <c r="B251" s="58"/>
      <c r="C251" s="58"/>
      <c r="D251" s="59"/>
      <c r="E251" s="58"/>
      <c r="F251" s="58"/>
    </row>
    <row r="252" spans="1:6">
      <c r="A252" s="58"/>
      <c r="B252" s="58"/>
      <c r="C252" s="58"/>
      <c r="D252" s="59"/>
      <c r="E252" s="58"/>
      <c r="F252" s="58"/>
    </row>
    <row r="253" spans="1:6">
      <c r="A253" s="58"/>
      <c r="B253" s="58"/>
      <c r="C253" s="58"/>
      <c r="D253" s="59"/>
      <c r="E253" s="58"/>
      <c r="F253" s="58"/>
    </row>
    <row r="254" spans="1:6">
      <c r="A254" s="58"/>
      <c r="B254" s="58"/>
      <c r="C254" s="58"/>
      <c r="D254" s="59"/>
      <c r="E254" s="58"/>
      <c r="F254" s="58"/>
    </row>
    <row r="255" spans="1:6">
      <c r="A255" s="58"/>
      <c r="B255" s="58"/>
      <c r="C255" s="58"/>
      <c r="D255" s="59"/>
      <c r="E255" s="58"/>
      <c r="F255" s="58"/>
    </row>
    <row r="256" spans="1:6">
      <c r="A256" s="58"/>
      <c r="B256" s="58"/>
      <c r="C256" s="58"/>
      <c r="D256" s="59"/>
      <c r="E256" s="58"/>
      <c r="F256" s="58"/>
    </row>
    <row r="257" spans="1:6">
      <c r="A257" s="58"/>
      <c r="B257" s="58"/>
      <c r="C257" s="58"/>
      <c r="D257" s="59"/>
      <c r="E257" s="58"/>
      <c r="F257" s="58"/>
    </row>
    <row r="258" spans="1:6">
      <c r="A258" s="58"/>
      <c r="B258" s="58"/>
      <c r="C258" s="58"/>
      <c r="D258" s="59"/>
      <c r="E258" s="58"/>
      <c r="F258" s="58"/>
    </row>
    <row r="259" spans="1:6">
      <c r="A259" s="58"/>
      <c r="B259" s="58"/>
      <c r="C259" s="58"/>
      <c r="D259" s="59"/>
      <c r="E259" s="58"/>
      <c r="F259" s="58"/>
    </row>
    <row r="260" spans="1:6">
      <c r="A260" s="58"/>
      <c r="B260" s="58"/>
      <c r="C260" s="58"/>
      <c r="D260" s="59"/>
      <c r="E260" s="58"/>
      <c r="F260" s="58"/>
    </row>
    <row r="261" spans="1:6">
      <c r="A261" s="58"/>
      <c r="B261" s="58"/>
      <c r="C261" s="58"/>
      <c r="D261" s="59"/>
      <c r="E261" s="58"/>
      <c r="F261" s="58"/>
    </row>
    <row r="262" spans="1:6">
      <c r="A262" s="58"/>
      <c r="B262" s="58"/>
      <c r="C262" s="58"/>
      <c r="D262" s="59"/>
      <c r="E262" s="58"/>
      <c r="F262" s="58"/>
    </row>
    <row r="263" spans="1:6">
      <c r="A263" s="58"/>
      <c r="B263" s="58"/>
      <c r="C263" s="58"/>
      <c r="D263" s="59"/>
      <c r="E263" s="58"/>
      <c r="F263" s="58"/>
    </row>
    <row r="264" spans="1:6">
      <c r="A264" s="58"/>
      <c r="B264" s="58"/>
      <c r="C264" s="58"/>
      <c r="D264" s="59"/>
      <c r="E264" s="58"/>
      <c r="F264" s="58"/>
    </row>
    <row r="265" spans="1:6">
      <c r="A265" s="58"/>
      <c r="B265" s="58"/>
      <c r="C265" s="58"/>
      <c r="D265" s="59"/>
      <c r="E265" s="58"/>
      <c r="F265" s="58"/>
    </row>
  </sheetData>
  <conditionalFormatting sqref="C1">
    <cfRule type="cellIs" dxfId="18" priority="1" operator="lessThan">
      <formula>19270000</formula>
    </cfRule>
    <cfRule type="cellIs" dxfId="17" priority="2" operator="lessThan">
      <formula>$H$2</formula>
    </cfRule>
    <cfRule type="cellIs" dxfId="16" priority="3" operator="equal">
      <formula>$H$2</formula>
    </cfRule>
  </conditionalFormatting>
  <dataValidations count="1">
    <dataValidation type="list" allowBlank="1" showInputMessage="1" showErrorMessage="1" sqref="D3:D32 D35:D61">
      <formula1>$I$18:$I$21</formula1>
    </dataValidation>
  </dataValidations>
  <pageMargins left="0.7" right="0.7" top="0.75" bottom="0.75" header="0.3" footer="0.3"/>
  <pageSetup paperSize="9" orientation="landscape" verticalDpi="300" r:id="rId1"/>
  <ignoredErrors>
    <ignoredError sqref="E2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view="pageLayout" topLeftCell="A34" zoomScaleNormal="100" workbookViewId="0">
      <selection activeCell="C66" sqref="C66"/>
    </sheetView>
  </sheetViews>
  <sheetFormatPr baseColWidth="10" defaultRowHeight="15"/>
  <sheetData/>
  <pageMargins left="0.7" right="0.7" top="0.75" bottom="0.75" header="0.3" footer="0.3"/>
  <pageSetup paperSize="9" orientation="landscape" verticalDpi="0" r:id="rId1"/>
  <headerFooter>
    <oddFooter>&amp;CGRÁFICOS&amp;RPágina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50"/>
  <sheetViews>
    <sheetView view="pageLayout" topLeftCell="A28" zoomScaleNormal="100" workbookViewId="0">
      <selection activeCell="B20" sqref="B20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5" width="11.42578125" style="32"/>
    <col min="6" max="6" width="16.7109375" style="32" customWidth="1"/>
    <col min="7" max="7" width="11.42578125" style="32"/>
    <col min="8" max="8" width="15.140625" style="32" bestFit="1" customWidth="1"/>
    <col min="9" max="9" width="13.140625" style="32" bestFit="1" customWidth="1"/>
    <col min="10" max="16384" width="11.42578125" style="32"/>
  </cols>
  <sheetData>
    <row r="1" spans="1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1:10">
      <c r="A2" s="6">
        <v>51</v>
      </c>
      <c r="B2" s="33" t="s">
        <v>64</v>
      </c>
      <c r="C2" s="34">
        <f>SUM(C3:C11)</f>
        <v>124979129.11</v>
      </c>
      <c r="D2" s="35">
        <f>SUM(D3:D11)</f>
        <v>5060000</v>
      </c>
      <c r="E2" s="36">
        <f>D2/C2</f>
        <v>4.0486759957708271E-2</v>
      </c>
      <c r="F2" s="34">
        <f>SUM(F3:F11)</f>
        <v>7260000</v>
      </c>
      <c r="G2" s="36">
        <f>F2/C2</f>
        <v>5.8089699069755342E-2</v>
      </c>
      <c r="H2" s="70">
        <f>C2-D2+F2</f>
        <v>127179129.11</v>
      </c>
      <c r="I2" s="70">
        <f>H2-C2</f>
        <v>2200000</v>
      </c>
      <c r="J2" s="71">
        <f>I2/C2</f>
        <v>1.7602939112047074E-2</v>
      </c>
    </row>
    <row r="3" spans="1:10">
      <c r="B3" s="32" t="s">
        <v>18</v>
      </c>
      <c r="C3" s="37">
        <v>19802807.23</v>
      </c>
      <c r="D3" s="38">
        <f>D15</f>
        <v>0</v>
      </c>
      <c r="E3" s="40">
        <f t="shared" ref="E3:E8" si="0">D3/C3</f>
        <v>0</v>
      </c>
      <c r="G3" s="40">
        <f t="shared" ref="G3:G9" si="1">F3/C3</f>
        <v>0</v>
      </c>
      <c r="H3" s="77">
        <f t="shared" ref="H3:H9" si="2">C3-D3+F3</f>
        <v>19802807.23</v>
      </c>
      <c r="I3" s="77">
        <f t="shared" ref="I3:I9" si="3">H3-C3</f>
        <v>0</v>
      </c>
      <c r="J3" s="78">
        <f t="shared" ref="J3:J9" si="4">I3/C3</f>
        <v>0</v>
      </c>
    </row>
    <row r="4" spans="1:10">
      <c r="B4" s="32" t="s">
        <v>19</v>
      </c>
      <c r="C4" s="37">
        <v>6914464.7300000004</v>
      </c>
      <c r="D4" s="38">
        <f>D18</f>
        <v>0</v>
      </c>
      <c r="E4" s="40">
        <f t="shared" si="0"/>
        <v>0</v>
      </c>
      <c r="G4" s="40">
        <f t="shared" si="1"/>
        <v>0</v>
      </c>
      <c r="H4" s="77"/>
      <c r="I4" s="77"/>
      <c r="J4" s="78"/>
    </row>
    <row r="5" spans="1:10">
      <c r="B5" s="32" t="s">
        <v>26</v>
      </c>
      <c r="C5" s="37"/>
      <c r="D5" s="38"/>
      <c r="E5" s="40"/>
      <c r="G5" s="40"/>
      <c r="H5" s="77"/>
      <c r="I5" s="77"/>
      <c r="J5" s="78"/>
    </row>
    <row r="6" spans="1:10">
      <c r="B6" s="32" t="s">
        <v>25</v>
      </c>
      <c r="C6" s="37">
        <v>97254243.069999993</v>
      </c>
      <c r="D6" s="38">
        <f>D30</f>
        <v>5020000</v>
      </c>
      <c r="E6" s="40">
        <f t="shared" si="0"/>
        <v>5.1617285185046276E-2</v>
      </c>
      <c r="F6" s="38">
        <f>SUM(C20:C29)+C38+SUM(C40:C48)</f>
        <v>7120000</v>
      </c>
      <c r="G6" s="40">
        <f t="shared" si="1"/>
        <v>7.3210173409866436E-2</v>
      </c>
      <c r="H6" s="77"/>
      <c r="I6" s="77"/>
      <c r="J6" s="78"/>
    </row>
    <row r="7" spans="1:10">
      <c r="B7" s="32" t="s">
        <v>24</v>
      </c>
      <c r="C7" s="37"/>
      <c r="D7" s="38"/>
      <c r="E7" s="40"/>
      <c r="G7" s="40"/>
      <c r="H7" s="77"/>
      <c r="I7" s="77"/>
      <c r="J7" s="78"/>
    </row>
    <row r="8" spans="1:10">
      <c r="B8" s="32" t="s">
        <v>23</v>
      </c>
      <c r="C8" s="37">
        <v>567614.07999999996</v>
      </c>
      <c r="D8" s="38">
        <f>D33</f>
        <v>0</v>
      </c>
      <c r="E8" s="40">
        <f t="shared" si="0"/>
        <v>0</v>
      </c>
      <c r="G8" s="40">
        <f t="shared" si="1"/>
        <v>0</v>
      </c>
      <c r="H8" s="77"/>
      <c r="I8" s="77"/>
      <c r="J8" s="78"/>
    </row>
    <row r="9" spans="1:10">
      <c r="B9" s="32" t="s">
        <v>39</v>
      </c>
      <c r="C9" s="37">
        <v>440000</v>
      </c>
      <c r="D9" s="38">
        <f>D36</f>
        <v>40000</v>
      </c>
      <c r="E9" s="40">
        <f>D9/C9</f>
        <v>9.0909090909090912E-2</v>
      </c>
      <c r="F9" s="38">
        <f>C39+C35</f>
        <v>140000</v>
      </c>
      <c r="G9" s="40">
        <f t="shared" si="1"/>
        <v>0.31818181818181818</v>
      </c>
      <c r="H9" s="77">
        <f t="shared" si="2"/>
        <v>540000</v>
      </c>
      <c r="I9" s="77">
        <f t="shared" si="3"/>
        <v>100000</v>
      </c>
      <c r="J9" s="78">
        <f t="shared" si="4"/>
        <v>0.22727272727272727</v>
      </c>
    </row>
    <row r="10" spans="1:10">
      <c r="B10" s="32" t="s">
        <v>21</v>
      </c>
      <c r="C10" s="37"/>
      <c r="D10" s="38"/>
      <c r="E10" s="40"/>
      <c r="G10" s="40"/>
      <c r="H10" s="77"/>
      <c r="I10" s="77"/>
      <c r="J10" s="78"/>
    </row>
    <row r="11" spans="1:10">
      <c r="B11" s="32" t="s">
        <v>20</v>
      </c>
      <c r="C11" s="37"/>
      <c r="D11" s="38"/>
      <c r="E11" s="40"/>
      <c r="G11" s="40"/>
      <c r="H11" s="77"/>
      <c r="I11" s="77"/>
      <c r="J11" s="78"/>
    </row>
    <row r="12" spans="1:10">
      <c r="C12" s="41"/>
    </row>
    <row r="13" spans="1:10">
      <c r="B13" s="33" t="s">
        <v>27</v>
      </c>
      <c r="C13" s="6" t="s">
        <v>28</v>
      </c>
      <c r="D13" s="42" t="s">
        <v>14</v>
      </c>
      <c r="E13" s="6" t="s">
        <v>108</v>
      </c>
    </row>
    <row r="14" spans="1:10">
      <c r="C14" s="37"/>
      <c r="D14" s="37"/>
    </row>
    <row r="15" spans="1:10">
      <c r="C15" s="37"/>
      <c r="D15" s="45">
        <f>SUM(C14:C15)</f>
        <v>0</v>
      </c>
    </row>
    <row r="16" spans="1:10">
      <c r="B16" s="33" t="s">
        <v>35</v>
      </c>
      <c r="C16" s="13" t="s">
        <v>28</v>
      </c>
      <c r="D16" s="31" t="s">
        <v>14</v>
      </c>
      <c r="E16" s="6" t="s">
        <v>108</v>
      </c>
    </row>
    <row r="17" spans="1:5">
      <c r="C17" s="37"/>
      <c r="D17" s="37"/>
    </row>
    <row r="18" spans="1:5">
      <c r="C18" s="37"/>
      <c r="D18" s="45">
        <f>SUM(C17:C18)</f>
        <v>0</v>
      </c>
    </row>
    <row r="19" spans="1:5">
      <c r="B19" s="33" t="s">
        <v>36</v>
      </c>
      <c r="C19" s="13" t="s">
        <v>28</v>
      </c>
      <c r="D19" s="31" t="s">
        <v>14</v>
      </c>
      <c r="E19" s="6" t="s">
        <v>108</v>
      </c>
    </row>
    <row r="20" spans="1:5">
      <c r="A20" s="32">
        <v>77</v>
      </c>
      <c r="B20" s="32" t="s">
        <v>234</v>
      </c>
      <c r="C20" s="37">
        <v>400000</v>
      </c>
      <c r="D20" s="37"/>
      <c r="E20" s="32">
        <v>4</v>
      </c>
    </row>
    <row r="21" spans="1:5">
      <c r="A21" s="32">
        <v>78</v>
      </c>
      <c r="B21" s="32" t="s">
        <v>235</v>
      </c>
      <c r="C21" s="37">
        <v>1500000</v>
      </c>
      <c r="D21" s="37"/>
      <c r="E21" s="32">
        <v>4</v>
      </c>
    </row>
    <row r="22" spans="1:5">
      <c r="A22" s="32">
        <v>79</v>
      </c>
      <c r="B22" s="32" t="s">
        <v>236</v>
      </c>
      <c r="C22" s="37">
        <v>1500000</v>
      </c>
      <c r="D22" s="37"/>
      <c r="E22" s="32">
        <v>4</v>
      </c>
    </row>
    <row r="23" spans="1:5">
      <c r="A23" s="32">
        <v>80</v>
      </c>
      <c r="B23" s="32" t="s">
        <v>238</v>
      </c>
      <c r="C23" s="37">
        <v>70000</v>
      </c>
      <c r="D23" s="37"/>
      <c r="E23" s="32">
        <v>4</v>
      </c>
    </row>
    <row r="24" spans="1:5">
      <c r="A24" s="32">
        <v>81</v>
      </c>
      <c r="B24" s="32" t="s">
        <v>239</v>
      </c>
      <c r="C24" s="37">
        <v>400000</v>
      </c>
      <c r="D24" s="37"/>
      <c r="E24" s="32">
        <v>4</v>
      </c>
    </row>
    <row r="25" spans="1:5">
      <c r="A25" s="32">
        <v>82</v>
      </c>
      <c r="B25" s="32" t="s">
        <v>237</v>
      </c>
      <c r="C25" s="37">
        <v>50000</v>
      </c>
      <c r="D25" s="37"/>
      <c r="E25" s="32">
        <v>4</v>
      </c>
    </row>
    <row r="26" spans="1:5">
      <c r="A26" s="32">
        <v>83</v>
      </c>
      <c r="B26" s="32" t="s">
        <v>301</v>
      </c>
      <c r="C26" s="37">
        <v>500000</v>
      </c>
      <c r="D26" s="37"/>
      <c r="E26" s="32">
        <v>4</v>
      </c>
    </row>
    <row r="27" spans="1:5">
      <c r="A27" s="32">
        <v>84</v>
      </c>
      <c r="B27" s="32" t="s">
        <v>301</v>
      </c>
      <c r="C27" s="37">
        <v>200000</v>
      </c>
      <c r="D27" s="37"/>
      <c r="E27" s="32">
        <v>4</v>
      </c>
    </row>
    <row r="28" spans="1:5">
      <c r="A28" s="32">
        <v>85</v>
      </c>
      <c r="B28" s="32" t="s">
        <v>301</v>
      </c>
      <c r="C28" s="37">
        <v>200000</v>
      </c>
      <c r="D28" s="37"/>
      <c r="E28" s="32">
        <v>4</v>
      </c>
    </row>
    <row r="29" spans="1:5">
      <c r="A29" s="32">
        <v>86</v>
      </c>
      <c r="B29" s="32" t="s">
        <v>301</v>
      </c>
      <c r="C29" s="37">
        <v>200000</v>
      </c>
      <c r="D29" s="37"/>
      <c r="E29" s="32">
        <v>4</v>
      </c>
    </row>
    <row r="30" spans="1:5">
      <c r="C30" s="37"/>
      <c r="D30" s="45">
        <f>SUM(C20:C30)</f>
        <v>5020000</v>
      </c>
    </row>
    <row r="31" spans="1:5">
      <c r="B31" s="33" t="s">
        <v>37</v>
      </c>
      <c r="C31" s="13" t="s">
        <v>28</v>
      </c>
      <c r="D31" s="31" t="s">
        <v>14</v>
      </c>
      <c r="E31" s="6" t="s">
        <v>108</v>
      </c>
    </row>
    <row r="32" spans="1:5">
      <c r="C32" s="37"/>
      <c r="D32" s="37"/>
    </row>
    <row r="33" spans="1:6">
      <c r="C33" s="37"/>
      <c r="D33" s="45">
        <f>SUM(C32:C33)</f>
        <v>0</v>
      </c>
    </row>
    <row r="34" spans="1:6">
      <c r="B34" s="33" t="s">
        <v>31</v>
      </c>
      <c r="C34" s="13" t="s">
        <v>28</v>
      </c>
      <c r="D34" s="31" t="s">
        <v>14</v>
      </c>
      <c r="E34" s="6" t="s">
        <v>108</v>
      </c>
    </row>
    <row r="35" spans="1:6">
      <c r="A35" s="32">
        <v>87</v>
      </c>
      <c r="B35" s="32" t="s">
        <v>349</v>
      </c>
      <c r="C35" s="37">
        <v>40000</v>
      </c>
      <c r="D35" s="37"/>
      <c r="E35" s="32">
        <v>7</v>
      </c>
    </row>
    <row r="36" spans="1:6">
      <c r="C36" s="37"/>
      <c r="D36" s="45">
        <f>SUM(C35:C36)</f>
        <v>40000</v>
      </c>
    </row>
    <row r="37" spans="1:6">
      <c r="B37" s="33" t="s">
        <v>104</v>
      </c>
      <c r="C37" s="13" t="s">
        <v>28</v>
      </c>
      <c r="D37" s="31" t="s">
        <v>14</v>
      </c>
      <c r="E37" s="6" t="s">
        <v>108</v>
      </c>
    </row>
    <row r="38" spans="1:6">
      <c r="A38" s="32">
        <v>88</v>
      </c>
      <c r="B38" s="32" t="s">
        <v>299</v>
      </c>
      <c r="C38" s="37">
        <v>50000</v>
      </c>
      <c r="E38" s="32">
        <v>4</v>
      </c>
      <c r="F38"/>
    </row>
    <row r="39" spans="1:6">
      <c r="A39" s="32">
        <v>89</v>
      </c>
      <c r="B39" s="32" t="s">
        <v>300</v>
      </c>
      <c r="C39" s="37">
        <v>100000</v>
      </c>
      <c r="E39" s="32">
        <v>7</v>
      </c>
      <c r="F39"/>
    </row>
    <row r="40" spans="1:6">
      <c r="A40" s="32">
        <v>90</v>
      </c>
      <c r="B40" s="32" t="s">
        <v>329</v>
      </c>
      <c r="C40" s="37">
        <v>50000</v>
      </c>
      <c r="E40" s="32">
        <v>4</v>
      </c>
      <c r="F40"/>
    </row>
    <row r="41" spans="1:6">
      <c r="A41" s="32">
        <v>91</v>
      </c>
      <c r="B41" s="32" t="s">
        <v>330</v>
      </c>
      <c r="C41" s="37">
        <v>100000</v>
      </c>
      <c r="E41" s="32">
        <v>4</v>
      </c>
      <c r="F41"/>
    </row>
    <row r="42" spans="1:6">
      <c r="A42" s="32">
        <v>92</v>
      </c>
      <c r="B42" s="32" t="s">
        <v>331</v>
      </c>
      <c r="C42" s="37">
        <v>200000</v>
      </c>
      <c r="E42" s="32">
        <v>4</v>
      </c>
      <c r="F42"/>
    </row>
    <row r="43" spans="1:6">
      <c r="A43" s="32">
        <v>93</v>
      </c>
      <c r="B43" s="32" t="s">
        <v>332</v>
      </c>
      <c r="C43" s="37">
        <v>200000</v>
      </c>
      <c r="E43" s="32">
        <v>4</v>
      </c>
      <c r="F43"/>
    </row>
    <row r="44" spans="1:6">
      <c r="A44" s="32">
        <v>94</v>
      </c>
      <c r="B44" s="32" t="s">
        <v>333</v>
      </c>
      <c r="C44" s="37">
        <v>100000</v>
      </c>
      <c r="E44" s="32">
        <v>4</v>
      </c>
      <c r="F44"/>
    </row>
    <row r="45" spans="1:6">
      <c r="A45" s="32">
        <v>95</v>
      </c>
      <c r="B45" s="32" t="s">
        <v>334</v>
      </c>
      <c r="C45" s="37">
        <v>200000</v>
      </c>
      <c r="E45" s="32">
        <v>4</v>
      </c>
      <c r="F45"/>
    </row>
    <row r="46" spans="1:6">
      <c r="A46" s="32">
        <v>96</v>
      </c>
      <c r="B46" s="32" t="s">
        <v>335</v>
      </c>
      <c r="C46" s="37">
        <v>200000</v>
      </c>
      <c r="E46" s="32">
        <v>4</v>
      </c>
      <c r="F46"/>
    </row>
    <row r="47" spans="1:6">
      <c r="A47" s="32">
        <v>97</v>
      </c>
      <c r="B47" s="32" t="s">
        <v>337</v>
      </c>
      <c r="C47" s="37">
        <v>500000</v>
      </c>
      <c r="E47" s="32">
        <v>4</v>
      </c>
      <c r="F47"/>
    </row>
    <row r="48" spans="1:6">
      <c r="A48" s="32">
        <v>98</v>
      </c>
      <c r="B48" s="32" t="s">
        <v>336</v>
      </c>
      <c r="C48" s="37">
        <v>500000</v>
      </c>
      <c r="E48" s="32">
        <v>4</v>
      </c>
      <c r="F48"/>
    </row>
    <row r="49" spans="3:4">
      <c r="C49" s="37"/>
      <c r="D49" s="45">
        <f>SUM(C38:C49)</f>
        <v>2200000</v>
      </c>
    </row>
    <row r="50" spans="3:4">
      <c r="C50" s="37"/>
      <c r="D50" s="45"/>
    </row>
  </sheetData>
  <conditionalFormatting sqref="J2:J11">
    <cfRule type="cellIs" dxfId="11" priority="1" operator="lessThan">
      <formula>$H$7</formula>
    </cfRule>
    <cfRule type="cellIs" dxfId="10" priority="2" operator="lessThan">
      <formula>$E$3</formula>
    </cfRule>
    <cfRule type="cellIs" dxfId="9" priority="3" operator="lessThan">
      <formula>$I$3</formula>
    </cfRule>
  </conditionalFormatting>
  <pageMargins left="0.7" right="0.7" top="0.75" bottom="0.75" header="0.3" footer="0.3"/>
  <pageSetup paperSize="9" orientation="landscape" verticalDpi="0" r:id="rId1"/>
  <headerFooter>
    <oddFooter>&amp;CSECCIÓN 51 INAEM&amp;RPágina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47"/>
  <sheetViews>
    <sheetView view="pageLayout" zoomScaleNormal="100" workbookViewId="0">
      <selection activeCell="A18" sqref="A18:A31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5" width="11.42578125" style="32"/>
    <col min="6" max="6" width="16.7109375" style="32" customWidth="1"/>
    <col min="7" max="7" width="11.42578125" style="32"/>
    <col min="8" max="8" width="16.85546875" style="32" bestFit="1" customWidth="1"/>
    <col min="9" max="9" width="13.85546875" style="32" bestFit="1" customWidth="1"/>
    <col min="10" max="16384" width="11.42578125" style="32"/>
  </cols>
  <sheetData>
    <row r="1" spans="1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1:10">
      <c r="A2" s="6">
        <v>52</v>
      </c>
      <c r="B2" s="33" t="s">
        <v>65</v>
      </c>
      <c r="C2" s="34">
        <f>SUM(C3:C11)</f>
        <v>1723910987.3200002</v>
      </c>
      <c r="D2" s="35">
        <f>SUM(D3:D11)</f>
        <v>4900000</v>
      </c>
      <c r="E2" s="36">
        <f>D2/C2</f>
        <v>2.8423741341874979E-3</v>
      </c>
      <c r="F2" s="35">
        <f>SUM(F3:F10)</f>
        <v>4900000</v>
      </c>
      <c r="G2" s="36">
        <f>F2/C2</f>
        <v>2.8423741341874979E-3</v>
      </c>
      <c r="H2" s="70">
        <f>C2-D2+F2</f>
        <v>1723910987.3200002</v>
      </c>
      <c r="I2" s="70">
        <f>H2-C2</f>
        <v>0</v>
      </c>
      <c r="J2" s="80">
        <f>I2/C2</f>
        <v>0</v>
      </c>
    </row>
    <row r="3" spans="1:10">
      <c r="B3" s="32" t="s">
        <v>18</v>
      </c>
      <c r="C3" s="37">
        <v>968091032.86000001</v>
      </c>
      <c r="D3" s="38">
        <f>D16</f>
        <v>0</v>
      </c>
      <c r="E3" s="40">
        <f t="shared" ref="E3:E8" si="0">D3/C3</f>
        <v>0</v>
      </c>
      <c r="F3" s="38">
        <f>C18+C19</f>
        <v>800000</v>
      </c>
      <c r="G3" s="40">
        <f>F3/C3</f>
        <v>8.2636856746476199E-4</v>
      </c>
      <c r="H3" s="77">
        <f t="shared" ref="H3" si="1">C3-D3+F3</f>
        <v>968891032.86000001</v>
      </c>
      <c r="I3" s="77">
        <f t="shared" ref="I3" si="2">H3-C3</f>
        <v>800000</v>
      </c>
      <c r="J3" s="80">
        <f t="shared" ref="J3:J8" si="3">I3/C3</f>
        <v>8.2636856746476199E-4</v>
      </c>
    </row>
    <row r="4" spans="1:10">
      <c r="B4" s="32" t="s">
        <v>19</v>
      </c>
      <c r="C4" s="37">
        <v>400940000</v>
      </c>
      <c r="D4" s="38">
        <f>D32</f>
        <v>4900000</v>
      </c>
      <c r="E4" s="40">
        <f t="shared" si="0"/>
        <v>1.2221279992018755E-2</v>
      </c>
      <c r="G4" s="40"/>
      <c r="H4" s="77">
        <f>C4-D4+F4</f>
        <v>396040000</v>
      </c>
      <c r="I4" s="77">
        <f>H4-C4</f>
        <v>-4900000</v>
      </c>
      <c r="J4" s="79">
        <f t="shared" si="3"/>
        <v>-1.2221279992018755E-2</v>
      </c>
    </row>
    <row r="5" spans="1:10">
      <c r="B5" s="32" t="s">
        <v>26</v>
      </c>
      <c r="C5" s="37"/>
      <c r="D5" s="38"/>
      <c r="E5" s="40"/>
      <c r="G5" s="40"/>
      <c r="H5" s="77"/>
      <c r="I5" s="77"/>
      <c r="J5" s="80"/>
    </row>
    <row r="6" spans="1:10">
      <c r="B6" s="32" t="s">
        <v>25</v>
      </c>
      <c r="C6" s="37">
        <v>330537706.70999998</v>
      </c>
      <c r="D6" s="38">
        <f>D36</f>
        <v>0</v>
      </c>
      <c r="E6" s="40">
        <f t="shared" si="0"/>
        <v>0</v>
      </c>
      <c r="G6" s="40"/>
      <c r="H6" s="77">
        <f t="shared" ref="H6" si="4">C6-D6+F6</f>
        <v>330537706.70999998</v>
      </c>
      <c r="I6" s="77">
        <f t="shared" ref="I6" si="5">H6-C6</f>
        <v>0</v>
      </c>
      <c r="J6" s="80">
        <f t="shared" si="3"/>
        <v>0</v>
      </c>
    </row>
    <row r="7" spans="1:10">
      <c r="B7" s="32" t="s">
        <v>24</v>
      </c>
      <c r="C7" s="37"/>
      <c r="D7" s="38"/>
      <c r="E7" s="40"/>
      <c r="G7" s="40"/>
      <c r="H7" s="77"/>
      <c r="I7" s="77"/>
      <c r="J7" s="80"/>
    </row>
    <row r="8" spans="1:10">
      <c r="B8" s="32" t="s">
        <v>23</v>
      </c>
      <c r="C8" s="37">
        <v>24342247.75</v>
      </c>
      <c r="D8" s="38">
        <f>D39</f>
        <v>0</v>
      </c>
      <c r="E8" s="40">
        <f t="shared" si="0"/>
        <v>0</v>
      </c>
      <c r="F8" s="38">
        <f>SUM(C20:C31)</f>
        <v>4100000</v>
      </c>
      <c r="G8" s="40">
        <f>F8/C8</f>
        <v>0.16843144651668415</v>
      </c>
      <c r="H8" s="77">
        <f t="shared" ref="H8" si="6">C8-D8+F8</f>
        <v>28442247.75</v>
      </c>
      <c r="I8" s="77">
        <f t="shared" ref="I8" si="7">H8-C8</f>
        <v>4100000</v>
      </c>
      <c r="J8" s="80">
        <f t="shared" si="3"/>
        <v>0.16843144651668415</v>
      </c>
    </row>
    <row r="9" spans="1:10">
      <c r="B9" s="32" t="s">
        <v>39</v>
      </c>
      <c r="C9" s="37"/>
      <c r="D9" s="38"/>
      <c r="E9" s="40"/>
      <c r="G9" s="40"/>
      <c r="H9" s="77"/>
      <c r="I9" s="77"/>
      <c r="J9" s="80"/>
    </row>
    <row r="10" spans="1:10">
      <c r="B10" s="32" t="s">
        <v>21</v>
      </c>
      <c r="C10" s="37"/>
      <c r="D10" s="38"/>
      <c r="E10" s="40"/>
      <c r="G10" s="40"/>
      <c r="H10" s="77"/>
      <c r="I10" s="77"/>
      <c r="J10" s="80"/>
    </row>
    <row r="11" spans="1:10">
      <c r="B11" s="32" t="s">
        <v>20</v>
      </c>
      <c r="C11" s="37"/>
      <c r="D11" s="38"/>
      <c r="E11" s="40"/>
      <c r="G11" s="40"/>
      <c r="H11" s="77"/>
      <c r="I11" s="77"/>
      <c r="J11" s="80"/>
    </row>
    <row r="12" spans="1:10">
      <c r="C12" s="41"/>
    </row>
    <row r="13" spans="1:10">
      <c r="B13" s="33" t="s">
        <v>27</v>
      </c>
      <c r="C13" s="6" t="s">
        <v>28</v>
      </c>
      <c r="D13" s="42" t="s">
        <v>14</v>
      </c>
      <c r="E13" s="6" t="s">
        <v>108</v>
      </c>
    </row>
    <row r="14" spans="1:10">
      <c r="B14" s="46"/>
      <c r="C14" s="30"/>
      <c r="D14" s="31"/>
    </row>
    <row r="15" spans="1:10">
      <c r="C15" s="37"/>
      <c r="D15" s="37"/>
    </row>
    <row r="16" spans="1:10">
      <c r="C16" s="37"/>
      <c r="D16" s="45">
        <f>SUM(C14:C16)</f>
        <v>0</v>
      </c>
    </row>
    <row r="17" spans="1:5">
      <c r="B17" s="33" t="s">
        <v>35</v>
      </c>
      <c r="C17" s="13" t="s">
        <v>28</v>
      </c>
      <c r="D17" s="31" t="s">
        <v>14</v>
      </c>
      <c r="E17" s="6" t="s">
        <v>108</v>
      </c>
    </row>
    <row r="18" spans="1:5">
      <c r="A18" s="32">
        <v>114</v>
      </c>
      <c r="B18" s="32" t="s">
        <v>240</v>
      </c>
      <c r="C18" s="37">
        <v>400000</v>
      </c>
      <c r="D18" s="37"/>
      <c r="E18" s="32">
        <v>1</v>
      </c>
    </row>
    <row r="19" spans="1:5">
      <c r="A19" s="32">
        <v>115</v>
      </c>
      <c r="B19" s="32" t="s">
        <v>241</v>
      </c>
      <c r="C19" s="37">
        <v>400000</v>
      </c>
      <c r="D19" s="37"/>
      <c r="E19" s="32">
        <v>1</v>
      </c>
    </row>
    <row r="20" spans="1:5">
      <c r="A20" s="32">
        <v>116</v>
      </c>
      <c r="B20" s="32" t="s">
        <v>243</v>
      </c>
      <c r="C20" s="37">
        <v>100000</v>
      </c>
      <c r="D20" s="37"/>
      <c r="E20" s="32">
        <v>6</v>
      </c>
    </row>
    <row r="21" spans="1:5">
      <c r="A21" s="32">
        <v>117</v>
      </c>
      <c r="B21" s="32" t="s">
        <v>242</v>
      </c>
      <c r="C21" s="37">
        <v>500000</v>
      </c>
      <c r="D21" s="37"/>
      <c r="E21" s="32">
        <v>6</v>
      </c>
    </row>
    <row r="22" spans="1:5">
      <c r="A22" s="32">
        <v>118</v>
      </c>
      <c r="B22" s="32" t="s">
        <v>244</v>
      </c>
      <c r="C22" s="37">
        <v>300000</v>
      </c>
      <c r="D22" s="37"/>
      <c r="E22" s="32">
        <v>6</v>
      </c>
    </row>
    <row r="23" spans="1:5">
      <c r="A23" s="32">
        <v>119</v>
      </c>
      <c r="B23" s="32" t="s">
        <v>245</v>
      </c>
      <c r="C23" s="37">
        <v>400000</v>
      </c>
      <c r="D23" s="37"/>
      <c r="E23" s="32">
        <v>6</v>
      </c>
    </row>
    <row r="24" spans="1:5">
      <c r="A24" s="32">
        <v>120</v>
      </c>
      <c r="B24" s="32" t="s">
        <v>246</v>
      </c>
      <c r="C24" s="37">
        <v>500000</v>
      </c>
      <c r="D24" s="37"/>
      <c r="E24" s="32">
        <v>6</v>
      </c>
    </row>
    <row r="25" spans="1:5">
      <c r="A25" s="32">
        <v>121</v>
      </c>
      <c r="B25" s="32" t="s">
        <v>247</v>
      </c>
      <c r="C25" s="37">
        <v>400000</v>
      </c>
      <c r="D25" s="37"/>
      <c r="E25" s="32">
        <v>6</v>
      </c>
    </row>
    <row r="26" spans="1:5">
      <c r="A26" s="32">
        <v>122</v>
      </c>
      <c r="B26" s="32" t="s">
        <v>248</v>
      </c>
      <c r="C26" s="37">
        <v>300000</v>
      </c>
      <c r="D26" s="37"/>
      <c r="E26" s="32">
        <v>6</v>
      </c>
    </row>
    <row r="27" spans="1:5">
      <c r="A27" s="32">
        <v>123</v>
      </c>
      <c r="B27" s="32" t="s">
        <v>249</v>
      </c>
      <c r="C27" s="37">
        <v>300000</v>
      </c>
      <c r="D27" s="37"/>
      <c r="E27" s="32">
        <v>6</v>
      </c>
    </row>
    <row r="28" spans="1:5">
      <c r="A28" s="32">
        <v>124</v>
      </c>
      <c r="B28" s="32" t="s">
        <v>250</v>
      </c>
      <c r="C28" s="37">
        <v>400000</v>
      </c>
      <c r="D28" s="37"/>
      <c r="E28" s="32">
        <v>6</v>
      </c>
    </row>
    <row r="29" spans="1:5">
      <c r="A29" s="32">
        <v>125</v>
      </c>
      <c r="B29" s="32" t="s">
        <v>251</v>
      </c>
      <c r="C29" s="37">
        <v>300000</v>
      </c>
      <c r="D29" s="37"/>
      <c r="E29" s="32">
        <v>6</v>
      </c>
    </row>
    <row r="30" spans="1:5">
      <c r="A30" s="32">
        <v>126</v>
      </c>
      <c r="B30" s="32" t="s">
        <v>252</v>
      </c>
      <c r="C30" s="37">
        <v>300000</v>
      </c>
      <c r="D30" s="37"/>
      <c r="E30" s="32">
        <v>6</v>
      </c>
    </row>
    <row r="31" spans="1:5">
      <c r="A31" s="32">
        <v>127</v>
      </c>
      <c r="B31" s="32" t="s">
        <v>253</v>
      </c>
      <c r="C31" s="37">
        <v>300000</v>
      </c>
      <c r="E31" s="32">
        <v>6</v>
      </c>
    </row>
    <row r="32" spans="1:5">
      <c r="C32" s="37"/>
      <c r="D32" s="45">
        <f>SUM(C18:C32)</f>
        <v>4900000</v>
      </c>
    </row>
    <row r="33" spans="2:5">
      <c r="C33" s="37"/>
      <c r="D33" s="45"/>
    </row>
    <row r="34" spans="2:5">
      <c r="B34" s="33" t="s">
        <v>36</v>
      </c>
      <c r="C34" s="13" t="s">
        <v>28</v>
      </c>
      <c r="D34" s="31" t="s">
        <v>14</v>
      </c>
      <c r="E34" s="6" t="s">
        <v>108</v>
      </c>
    </row>
    <row r="35" spans="2:5">
      <c r="C35" s="37"/>
      <c r="D35" s="37"/>
    </row>
    <row r="36" spans="2:5">
      <c r="C36" s="37"/>
      <c r="D36" s="45">
        <f>SUM(C35:C36)</f>
        <v>0</v>
      </c>
    </row>
    <row r="37" spans="2:5">
      <c r="B37" s="33" t="s">
        <v>37</v>
      </c>
      <c r="C37" s="13" t="s">
        <v>28</v>
      </c>
      <c r="D37" s="31" t="s">
        <v>14</v>
      </c>
      <c r="E37" s="6" t="s">
        <v>108</v>
      </c>
    </row>
    <row r="38" spans="2:5">
      <c r="C38" s="37"/>
      <c r="D38" s="37"/>
    </row>
    <row r="39" spans="2:5">
      <c r="C39" s="37"/>
      <c r="D39" s="45">
        <f>SUM(C38:C39)</f>
        <v>0</v>
      </c>
    </row>
    <row r="40" spans="2:5">
      <c r="B40" s="33"/>
      <c r="C40" s="13"/>
      <c r="D40" s="31"/>
    </row>
    <row r="41" spans="2:5">
      <c r="C41" s="37"/>
      <c r="D41" s="37"/>
    </row>
    <row r="42" spans="2:5">
      <c r="C42" s="37"/>
      <c r="D42" s="37"/>
    </row>
    <row r="43" spans="2:5">
      <c r="C43" s="37"/>
      <c r="D43" s="45"/>
    </row>
    <row r="44" spans="2:5">
      <c r="B44" s="33"/>
      <c r="C44" s="13"/>
      <c r="D44" s="31"/>
    </row>
    <row r="45" spans="2:5">
      <c r="C45" s="37"/>
      <c r="D45" s="37"/>
    </row>
    <row r="46" spans="2:5">
      <c r="C46" s="37"/>
      <c r="D46" s="37"/>
    </row>
    <row r="47" spans="2:5">
      <c r="C47" s="37"/>
      <c r="D47" s="45"/>
    </row>
  </sheetData>
  <pageMargins left="0.7" right="0.7" top="0.75" bottom="0.75" header="0.3" footer="0.3"/>
  <pageSetup paperSize="9" orientation="landscape" verticalDpi="0" r:id="rId1"/>
  <headerFooter>
    <oddFooter>&amp;CSECCIÓN 52 SALUD&amp;RPágina 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41"/>
  <sheetViews>
    <sheetView view="pageLayout" topLeftCell="C1" zoomScaleNormal="100" workbookViewId="0">
      <selection activeCell="H1" sqref="H1:J11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5" width="11.42578125" style="32"/>
    <col min="6" max="6" width="16.7109375" style="32" customWidth="1"/>
    <col min="7" max="7" width="11.42578125" style="32"/>
    <col min="8" max="8" width="15.140625" style="32" bestFit="1" customWidth="1"/>
    <col min="9" max="9" width="13.85546875" style="32" bestFit="1" customWidth="1"/>
    <col min="10" max="16384" width="11.42578125" style="32"/>
  </cols>
  <sheetData>
    <row r="1" spans="1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1:10">
      <c r="A2" s="6">
        <v>53</v>
      </c>
      <c r="B2" s="33" t="s">
        <v>66</v>
      </c>
      <c r="C2" s="34">
        <f>SUM(C3:C11)</f>
        <v>327071843.19</v>
      </c>
      <c r="D2" s="35">
        <f>SUM(D3:D11)</f>
        <v>6931046</v>
      </c>
      <c r="E2" s="36">
        <f>D2/C2</f>
        <v>2.1191203536201898E-2</v>
      </c>
      <c r="F2" s="35">
        <f>SUM(F3:F11)</f>
        <v>7381046</v>
      </c>
      <c r="G2" s="36">
        <f>F2/C2</f>
        <v>2.2567048046726115E-2</v>
      </c>
      <c r="H2" s="70">
        <f>C2-D2+F2</f>
        <v>327521843.19</v>
      </c>
      <c r="I2" s="70">
        <f>H2-C2</f>
        <v>450000</v>
      </c>
      <c r="J2" s="71">
        <f>I2/C2</f>
        <v>1.3758445105242201E-3</v>
      </c>
    </row>
    <row r="3" spans="1:10">
      <c r="B3" s="32" t="s">
        <v>18</v>
      </c>
      <c r="C3" s="37">
        <v>80263843.189999998</v>
      </c>
      <c r="D3" s="38">
        <f>D16</f>
        <v>0</v>
      </c>
      <c r="E3" s="40">
        <f t="shared" ref="E3:E8" si="0">D3/C3</f>
        <v>0</v>
      </c>
      <c r="G3" s="40"/>
      <c r="H3" s="77">
        <f t="shared" ref="H3:H9" si="1">C3-D3+F3</f>
        <v>80263843.189999998</v>
      </c>
      <c r="I3" s="77">
        <f t="shared" ref="I3:I9" si="2">H3-C3</f>
        <v>0</v>
      </c>
      <c r="J3" s="78">
        <f t="shared" ref="J3:J9" si="3">I3/C3</f>
        <v>0</v>
      </c>
    </row>
    <row r="4" spans="1:10">
      <c r="B4" s="32" t="s">
        <v>19</v>
      </c>
      <c r="C4" s="37">
        <v>96810000</v>
      </c>
      <c r="D4" s="38">
        <f>D25</f>
        <v>6931046</v>
      </c>
      <c r="E4" s="40">
        <f t="shared" si="0"/>
        <v>7.1594318768722243E-2</v>
      </c>
      <c r="G4" s="40"/>
      <c r="H4" s="77">
        <f>C4-D4+F4</f>
        <v>89878954</v>
      </c>
      <c r="I4" s="77">
        <f>H4-C4</f>
        <v>-6931046</v>
      </c>
      <c r="J4" s="78">
        <f t="shared" ref="J4" si="4">I4/C4</f>
        <v>-7.1594318768722243E-2</v>
      </c>
    </row>
    <row r="5" spans="1:10">
      <c r="B5" s="32" t="s">
        <v>26</v>
      </c>
      <c r="C5" s="37"/>
      <c r="D5" s="38"/>
      <c r="E5" s="40"/>
      <c r="G5" s="40"/>
      <c r="H5" s="77"/>
      <c r="I5" s="77"/>
      <c r="J5" s="78"/>
    </row>
    <row r="6" spans="1:10">
      <c r="B6" s="32" t="s">
        <v>25</v>
      </c>
      <c r="C6" s="37">
        <v>149098000</v>
      </c>
      <c r="D6" s="38">
        <f>D29</f>
        <v>0</v>
      </c>
      <c r="E6" s="40">
        <f t="shared" si="0"/>
        <v>0</v>
      </c>
      <c r="F6" s="38">
        <f>C22+C23+C24+C40</f>
        <v>5025000</v>
      </c>
      <c r="G6" s="40">
        <f>F6/C6</f>
        <v>3.3702665361037706E-2</v>
      </c>
      <c r="H6" s="77">
        <f t="shared" ref="H6" si="5">C6-D6+F6</f>
        <v>154123000</v>
      </c>
      <c r="I6" s="77">
        <f t="shared" ref="I6" si="6">H6-C6</f>
        <v>5025000</v>
      </c>
      <c r="J6" s="78">
        <f t="shared" ref="J6" si="7">I6/C6</f>
        <v>3.3702665361037706E-2</v>
      </c>
    </row>
    <row r="7" spans="1:10">
      <c r="B7" s="32" t="s">
        <v>24</v>
      </c>
      <c r="C7" s="37"/>
      <c r="D7" s="38"/>
      <c r="E7" s="40"/>
      <c r="G7" s="40"/>
      <c r="H7" s="77"/>
      <c r="I7" s="77"/>
      <c r="J7" s="78"/>
    </row>
    <row r="8" spans="1:10">
      <c r="B8" s="32" t="s">
        <v>23</v>
      </c>
      <c r="C8" s="37">
        <v>550000</v>
      </c>
      <c r="D8" s="38">
        <f>D33</f>
        <v>0</v>
      </c>
      <c r="E8" s="40">
        <f t="shared" si="0"/>
        <v>0</v>
      </c>
      <c r="F8" s="38">
        <f>C18+C19+C20+C21</f>
        <v>2306046</v>
      </c>
      <c r="G8" s="40">
        <f>F8/C8</f>
        <v>4.1928109090909089</v>
      </c>
      <c r="H8" s="77">
        <f t="shared" ref="H8" si="8">C8-D8+F8</f>
        <v>2856046</v>
      </c>
      <c r="I8" s="77">
        <f t="shared" ref="I8" si="9">H8-C8</f>
        <v>2306046</v>
      </c>
      <c r="J8" s="78">
        <f t="shared" ref="J8" si="10">I8/C8</f>
        <v>4.1928109090909089</v>
      </c>
    </row>
    <row r="9" spans="1:10">
      <c r="B9" s="32" t="s">
        <v>39</v>
      </c>
      <c r="C9" s="37">
        <v>350000</v>
      </c>
      <c r="D9" s="38">
        <f>D37</f>
        <v>0</v>
      </c>
      <c r="E9" s="40">
        <f>D9/C9</f>
        <v>0</v>
      </c>
      <c r="F9" s="38">
        <f>C39</f>
        <v>50000</v>
      </c>
      <c r="G9" s="40">
        <f>F9/C9</f>
        <v>0.14285714285714285</v>
      </c>
      <c r="H9" s="77">
        <f t="shared" si="1"/>
        <v>400000</v>
      </c>
      <c r="I9" s="77">
        <f t="shared" si="2"/>
        <v>50000</v>
      </c>
      <c r="J9" s="78">
        <f t="shared" si="3"/>
        <v>0.14285714285714285</v>
      </c>
    </row>
    <row r="10" spans="1:10">
      <c r="B10" s="32" t="s">
        <v>21</v>
      </c>
      <c r="C10" s="37"/>
      <c r="D10" s="38"/>
      <c r="E10" s="40"/>
      <c r="G10" s="40"/>
      <c r="H10" s="77"/>
      <c r="I10" s="77"/>
      <c r="J10" s="78"/>
    </row>
    <row r="11" spans="1:10">
      <c r="B11" s="32" t="s">
        <v>20</v>
      </c>
      <c r="C11" s="37"/>
      <c r="D11" s="38"/>
      <c r="E11" s="40"/>
      <c r="G11" s="40"/>
      <c r="H11" s="77"/>
      <c r="I11" s="77"/>
      <c r="J11" s="78"/>
    </row>
    <row r="12" spans="1:10">
      <c r="C12" s="41"/>
    </row>
    <row r="13" spans="1:10">
      <c r="B13" s="33" t="s">
        <v>27</v>
      </c>
      <c r="C13" s="6" t="s">
        <v>28</v>
      </c>
      <c r="D13" s="42" t="s">
        <v>14</v>
      </c>
      <c r="E13" s="6" t="s">
        <v>108</v>
      </c>
    </row>
    <row r="14" spans="1:10">
      <c r="B14" s="46"/>
      <c r="C14" s="30"/>
      <c r="D14" s="31"/>
    </row>
    <row r="15" spans="1:10">
      <c r="C15" s="37"/>
      <c r="D15" s="37"/>
    </row>
    <row r="16" spans="1:10">
      <c r="C16" s="37"/>
      <c r="D16" s="45">
        <f>SUM(C14:C16)</f>
        <v>0</v>
      </c>
    </row>
    <row r="17" spans="1:5">
      <c r="B17" s="33" t="s">
        <v>35</v>
      </c>
      <c r="C17" s="13" t="s">
        <v>28</v>
      </c>
      <c r="D17" s="31" t="s">
        <v>14</v>
      </c>
      <c r="E17" s="6" t="s">
        <v>108</v>
      </c>
    </row>
    <row r="18" spans="1:5">
      <c r="A18" s="32">
        <v>128</v>
      </c>
      <c r="B18" s="32" t="s">
        <v>254</v>
      </c>
      <c r="C18" s="37">
        <v>400000</v>
      </c>
      <c r="D18" s="37"/>
      <c r="E18" s="32">
        <v>6</v>
      </c>
    </row>
    <row r="19" spans="1:5">
      <c r="A19" s="32">
        <v>129</v>
      </c>
      <c r="B19" s="32" t="s">
        <v>255</v>
      </c>
      <c r="C19" s="37">
        <v>600000</v>
      </c>
      <c r="D19" s="37"/>
      <c r="E19" s="32">
        <v>6</v>
      </c>
    </row>
    <row r="20" spans="1:5">
      <c r="A20" s="32">
        <v>130</v>
      </c>
      <c r="B20" s="32" t="s">
        <v>256</v>
      </c>
      <c r="C20" s="37">
        <v>1206046</v>
      </c>
      <c r="D20" s="37"/>
      <c r="E20" s="32">
        <v>6</v>
      </c>
    </row>
    <row r="21" spans="1:5">
      <c r="A21" s="32">
        <v>131</v>
      </c>
      <c r="B21" s="32" t="s">
        <v>257</v>
      </c>
      <c r="C21" s="37">
        <v>100000</v>
      </c>
      <c r="D21" s="37"/>
      <c r="E21" s="32">
        <v>6</v>
      </c>
    </row>
    <row r="22" spans="1:5">
      <c r="A22" s="32">
        <v>132</v>
      </c>
      <c r="B22" s="32" t="s">
        <v>350</v>
      </c>
      <c r="C22" s="37">
        <v>680000</v>
      </c>
      <c r="D22" s="37"/>
      <c r="E22" s="32">
        <v>4</v>
      </c>
    </row>
    <row r="23" spans="1:5">
      <c r="A23" s="32">
        <v>133</v>
      </c>
      <c r="B23" s="32" t="s">
        <v>258</v>
      </c>
      <c r="C23" s="37">
        <v>2000000</v>
      </c>
      <c r="D23" s="37"/>
      <c r="E23" s="32">
        <v>4</v>
      </c>
    </row>
    <row r="24" spans="1:5">
      <c r="A24" s="32">
        <v>134</v>
      </c>
      <c r="B24" s="32" t="s">
        <v>259</v>
      </c>
      <c r="C24" s="37">
        <v>1945000</v>
      </c>
      <c r="D24" s="37"/>
      <c r="E24" s="32">
        <v>4</v>
      </c>
    </row>
    <row r="25" spans="1:5">
      <c r="C25" s="37"/>
      <c r="D25" s="45">
        <f>SUM(C18:C25)</f>
        <v>6931046</v>
      </c>
    </row>
    <row r="26" spans="1:5">
      <c r="B26" s="33" t="s">
        <v>36</v>
      </c>
      <c r="C26" s="13" t="s">
        <v>28</v>
      </c>
      <c r="D26" s="31" t="s">
        <v>14</v>
      </c>
      <c r="E26" s="6" t="s">
        <v>108</v>
      </c>
    </row>
    <row r="27" spans="1:5">
      <c r="C27" s="37"/>
      <c r="D27" s="37"/>
    </row>
    <row r="28" spans="1:5">
      <c r="C28" s="37"/>
      <c r="D28" s="37"/>
    </row>
    <row r="29" spans="1:5">
      <c r="C29" s="37"/>
      <c r="D29" s="45">
        <f>SUM(C27:C29)</f>
        <v>0</v>
      </c>
    </row>
    <row r="30" spans="1:5">
      <c r="B30" s="33" t="s">
        <v>37</v>
      </c>
      <c r="C30" s="13" t="s">
        <v>28</v>
      </c>
      <c r="D30" s="31" t="s">
        <v>14</v>
      </c>
      <c r="E30" s="6" t="s">
        <v>108</v>
      </c>
    </row>
    <row r="31" spans="1:5">
      <c r="C31" s="37"/>
      <c r="D31" s="37"/>
    </row>
    <row r="32" spans="1:5">
      <c r="C32" s="37"/>
      <c r="D32" s="37"/>
    </row>
    <row r="33" spans="1:6">
      <c r="C33" s="37"/>
      <c r="D33" s="45">
        <f>SUM(C31:C33)</f>
        <v>0</v>
      </c>
    </row>
    <row r="34" spans="1:6">
      <c r="B34" s="33" t="s">
        <v>31</v>
      </c>
      <c r="C34" s="13" t="s">
        <v>28</v>
      </c>
      <c r="D34" s="31" t="s">
        <v>14</v>
      </c>
      <c r="E34" s="6" t="s">
        <v>108</v>
      </c>
    </row>
    <row r="35" spans="1:6">
      <c r="C35" s="37"/>
      <c r="D35" s="37"/>
    </row>
    <row r="36" spans="1:6">
      <c r="C36" s="37"/>
      <c r="D36" s="37"/>
    </row>
    <row r="37" spans="1:6">
      <c r="C37" s="37"/>
      <c r="D37" s="45">
        <f>SUM(C35:C37)</f>
        <v>0</v>
      </c>
    </row>
    <row r="38" spans="1:6">
      <c r="B38" s="33" t="s">
        <v>104</v>
      </c>
      <c r="C38" s="13" t="s">
        <v>28</v>
      </c>
      <c r="D38" s="31" t="s">
        <v>14</v>
      </c>
      <c r="E38" s="110" t="s">
        <v>108</v>
      </c>
      <c r="F38" s="110"/>
    </row>
    <row r="39" spans="1:6">
      <c r="A39" s="32">
        <v>135</v>
      </c>
      <c r="B39" s="32" t="s">
        <v>226</v>
      </c>
      <c r="C39" s="37">
        <v>50000</v>
      </c>
      <c r="E39" s="32">
        <v>7</v>
      </c>
    </row>
    <row r="40" spans="1:6">
      <c r="A40" s="32">
        <v>136</v>
      </c>
      <c r="B40" s="32" t="s">
        <v>260</v>
      </c>
      <c r="C40" s="37">
        <v>400000</v>
      </c>
      <c r="E40" s="32">
        <v>4</v>
      </c>
    </row>
    <row r="41" spans="1:6">
      <c r="D41" s="45">
        <f>SUM(C39:C40)</f>
        <v>450000</v>
      </c>
    </row>
  </sheetData>
  <mergeCells count="1">
    <mergeCell ref="E38:F38"/>
  </mergeCells>
  <conditionalFormatting sqref="J2:J11">
    <cfRule type="cellIs" dxfId="8" priority="1" operator="lessThan">
      <formula>$H$7</formula>
    </cfRule>
    <cfRule type="cellIs" dxfId="7" priority="2" operator="lessThan">
      <formula>$E$3</formula>
    </cfRule>
    <cfRule type="cellIs" dxfId="6" priority="3" operator="lessThan">
      <formula>$I$3</formula>
    </cfRule>
  </conditionalFormatting>
  <pageMargins left="0.7" right="0.7" top="0.75" bottom="0.75" header="0.3" footer="0.3"/>
  <pageSetup paperSize="9" orientation="landscape" verticalDpi="0" r:id="rId1"/>
  <headerFooter>
    <oddFooter>&amp;CSECCIÓN 53 IASS&amp;RPágina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36"/>
  <sheetViews>
    <sheetView view="pageLayout" topLeftCell="A4" zoomScaleNormal="100" workbookViewId="0">
      <selection activeCell="A31" sqref="A31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5" width="11.42578125" style="32"/>
    <col min="6" max="6" width="16.7109375" style="32" customWidth="1"/>
    <col min="7" max="7" width="11.42578125" style="32"/>
    <col min="8" max="8" width="13.140625" style="32" bestFit="1" customWidth="1"/>
    <col min="9" max="16384" width="11.42578125" style="32"/>
  </cols>
  <sheetData>
    <row r="1" spans="1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1:10">
      <c r="A2" s="6">
        <v>54</v>
      </c>
      <c r="B2" s="33" t="s">
        <v>67</v>
      </c>
      <c r="C2" s="34">
        <f>SUM(C3:C11)</f>
        <v>3463127.52</v>
      </c>
      <c r="D2" s="35">
        <f>SUM(D3:D11)</f>
        <v>0</v>
      </c>
      <c r="E2" s="36">
        <f>D2/C2</f>
        <v>0</v>
      </c>
      <c r="F2" s="34">
        <f>SUM(F3:F11)</f>
        <v>200000</v>
      </c>
      <c r="G2" s="55">
        <f>F2/C2</f>
        <v>5.7751266404420479E-2</v>
      </c>
      <c r="H2" s="70">
        <f>C2-D2+F2</f>
        <v>3663127.52</v>
      </c>
      <c r="I2" s="70">
        <f>H2-C2</f>
        <v>200000</v>
      </c>
      <c r="J2" s="71">
        <f>I2/C2</f>
        <v>5.7751266404420479E-2</v>
      </c>
    </row>
    <row r="3" spans="1:10">
      <c r="B3" s="32" t="s">
        <v>18</v>
      </c>
      <c r="C3" s="37">
        <v>951695.86</v>
      </c>
      <c r="D3" s="38">
        <f>D16</f>
        <v>0</v>
      </c>
      <c r="E3" s="40">
        <f t="shared" ref="E3:E8" si="0">D3/C3</f>
        <v>0</v>
      </c>
      <c r="G3" s="56"/>
      <c r="H3" s="77">
        <f t="shared" ref="H3" si="1">C3-D3+F3</f>
        <v>951695.86</v>
      </c>
      <c r="I3" s="77">
        <f t="shared" ref="I3" si="2">H3-C3</f>
        <v>0</v>
      </c>
      <c r="J3" s="78">
        <f t="shared" ref="J3" si="3">I3/C3</f>
        <v>0</v>
      </c>
    </row>
    <row r="4" spans="1:10">
      <c r="B4" s="32" t="s">
        <v>19</v>
      </c>
      <c r="C4" s="37">
        <v>1392410.7</v>
      </c>
      <c r="D4" s="38">
        <f>D20</f>
        <v>0</v>
      </c>
      <c r="E4" s="40">
        <f t="shared" si="0"/>
        <v>0</v>
      </c>
      <c r="G4" s="56"/>
      <c r="H4" s="77">
        <f t="shared" ref="H4" si="4">C4-D4+F4</f>
        <v>1392410.7</v>
      </c>
      <c r="I4" s="77">
        <f t="shared" ref="I4" si="5">H4-C4</f>
        <v>0</v>
      </c>
      <c r="J4" s="78">
        <f t="shared" ref="J4" si="6">I4/C4</f>
        <v>0</v>
      </c>
    </row>
    <row r="5" spans="1:10">
      <c r="B5" s="32" t="s">
        <v>26</v>
      </c>
      <c r="C5" s="37"/>
      <c r="D5" s="38"/>
      <c r="E5" s="40"/>
      <c r="G5" s="56"/>
      <c r="H5" s="77"/>
      <c r="I5" s="77"/>
      <c r="J5" s="78"/>
    </row>
    <row r="6" spans="1:10">
      <c r="B6" s="32" t="s">
        <v>25</v>
      </c>
      <c r="C6" s="37">
        <v>1118020.96</v>
      </c>
      <c r="D6" s="38">
        <f>D24</f>
        <v>0</v>
      </c>
      <c r="E6" s="40">
        <f t="shared" si="0"/>
        <v>0</v>
      </c>
      <c r="F6" s="38">
        <f>C30+C31</f>
        <v>200000</v>
      </c>
      <c r="G6" s="56">
        <f>F6/C6</f>
        <v>0.17888752282425904</v>
      </c>
      <c r="H6" s="77">
        <f t="shared" ref="H6" si="7">C6-D6+F6</f>
        <v>1318020.96</v>
      </c>
      <c r="I6" s="77">
        <f t="shared" ref="I6" si="8">H6-C6</f>
        <v>200000</v>
      </c>
      <c r="J6" s="78">
        <f t="shared" ref="J6" si="9">I6/C6</f>
        <v>0.17888752282425904</v>
      </c>
    </row>
    <row r="7" spans="1:10">
      <c r="B7" s="32" t="s">
        <v>24</v>
      </c>
      <c r="C7" s="37"/>
      <c r="D7" s="38"/>
      <c r="E7" s="40"/>
      <c r="G7" s="56"/>
      <c r="H7" s="77"/>
      <c r="I7" s="77"/>
      <c r="J7" s="78"/>
    </row>
    <row r="8" spans="1:10">
      <c r="B8" s="32" t="s">
        <v>23</v>
      </c>
      <c r="C8" s="37">
        <v>1000</v>
      </c>
      <c r="D8" s="38">
        <f>D28</f>
        <v>0</v>
      </c>
      <c r="E8" s="40">
        <f t="shared" si="0"/>
        <v>0</v>
      </c>
      <c r="G8" s="56"/>
      <c r="H8" s="77"/>
      <c r="I8" s="77"/>
      <c r="J8" s="78"/>
    </row>
    <row r="9" spans="1:10">
      <c r="B9" s="32" t="s">
        <v>39</v>
      </c>
      <c r="C9" s="37"/>
      <c r="D9" s="38"/>
      <c r="E9" s="40"/>
      <c r="G9" s="56"/>
      <c r="H9" s="77"/>
      <c r="I9" s="77"/>
      <c r="J9" s="78"/>
    </row>
    <row r="10" spans="1:10">
      <c r="B10" s="32" t="s">
        <v>21</v>
      </c>
      <c r="C10" s="37"/>
      <c r="D10" s="38"/>
      <c r="E10" s="40"/>
      <c r="G10" s="56"/>
      <c r="H10" s="77"/>
      <c r="I10" s="77"/>
      <c r="J10" s="78"/>
    </row>
    <row r="11" spans="1:10">
      <c r="B11" s="32" t="s">
        <v>20</v>
      </c>
      <c r="C11" s="37"/>
      <c r="D11" s="38"/>
      <c r="E11" s="40"/>
      <c r="G11" s="56"/>
      <c r="H11" s="77"/>
      <c r="I11" s="77"/>
      <c r="J11" s="78"/>
    </row>
    <row r="12" spans="1:10">
      <c r="C12" s="41"/>
      <c r="G12" s="57"/>
    </row>
    <row r="13" spans="1:10">
      <c r="B13" s="33" t="s">
        <v>27</v>
      </c>
      <c r="C13" s="6" t="s">
        <v>28</v>
      </c>
      <c r="D13" s="42" t="s">
        <v>14</v>
      </c>
      <c r="E13" s="6" t="s">
        <v>108</v>
      </c>
    </row>
    <row r="14" spans="1:10">
      <c r="B14" s="46"/>
      <c r="C14" s="30"/>
      <c r="D14" s="31"/>
    </row>
    <row r="15" spans="1:10">
      <c r="C15" s="37"/>
      <c r="D15" s="37"/>
    </row>
    <row r="16" spans="1:10">
      <c r="C16" s="37"/>
      <c r="D16" s="45">
        <f>SUM(C14:C16)</f>
        <v>0</v>
      </c>
    </row>
    <row r="17" spans="1:6">
      <c r="B17" s="33" t="s">
        <v>35</v>
      </c>
      <c r="C17" s="13" t="s">
        <v>28</v>
      </c>
      <c r="D17" s="31" t="s">
        <v>14</v>
      </c>
      <c r="E17" s="6" t="s">
        <v>108</v>
      </c>
    </row>
    <row r="18" spans="1:6">
      <c r="C18" s="37"/>
      <c r="D18" s="37"/>
    </row>
    <row r="19" spans="1:6">
      <c r="C19" s="37"/>
      <c r="D19" s="37"/>
    </row>
    <row r="20" spans="1:6">
      <c r="C20" s="37"/>
      <c r="D20" s="45">
        <f>SUM(C18:C20)</f>
        <v>0</v>
      </c>
    </row>
    <row r="21" spans="1:6">
      <c r="B21" s="33" t="s">
        <v>36</v>
      </c>
      <c r="C21" s="13" t="s">
        <v>28</v>
      </c>
      <c r="D21" s="31" t="s">
        <v>14</v>
      </c>
      <c r="E21" s="6" t="s">
        <v>108</v>
      </c>
    </row>
    <row r="22" spans="1:6">
      <c r="C22" s="37"/>
      <c r="D22" s="37"/>
    </row>
    <row r="23" spans="1:6">
      <c r="C23" s="37"/>
      <c r="D23" s="37"/>
    </row>
    <row r="24" spans="1:6">
      <c r="C24" s="37"/>
      <c r="D24" s="45">
        <f>SUM(C22:C24)</f>
        <v>0</v>
      </c>
    </row>
    <row r="25" spans="1:6">
      <c r="B25" s="33" t="s">
        <v>37</v>
      </c>
      <c r="C25" s="13" t="s">
        <v>28</v>
      </c>
      <c r="D25" s="31" t="s">
        <v>14</v>
      </c>
      <c r="E25" s="6" t="s">
        <v>108</v>
      </c>
    </row>
    <row r="26" spans="1:6">
      <c r="C26" s="37"/>
      <c r="D26" s="37"/>
    </row>
    <row r="27" spans="1:6">
      <c r="C27" s="37"/>
      <c r="D27" s="37"/>
    </row>
    <row r="28" spans="1:6">
      <c r="C28" s="37"/>
      <c r="D28" s="45">
        <f>SUM(C26:C28)</f>
        <v>0</v>
      </c>
    </row>
    <row r="29" spans="1:6">
      <c r="B29" s="33" t="s">
        <v>104</v>
      </c>
      <c r="C29" s="13" t="s">
        <v>28</v>
      </c>
      <c r="D29" s="31" t="s">
        <v>14</v>
      </c>
      <c r="E29" s="6" t="s">
        <v>108</v>
      </c>
      <c r="F29" s="6"/>
    </row>
    <row r="30" spans="1:6">
      <c r="A30" s="32">
        <v>137</v>
      </c>
      <c r="B30" s="32" t="s">
        <v>261</v>
      </c>
      <c r="C30" s="37">
        <v>130000</v>
      </c>
      <c r="E30" s="32">
        <v>4</v>
      </c>
    </row>
    <row r="31" spans="1:6">
      <c r="A31" s="32">
        <v>138</v>
      </c>
      <c r="B31" s="32" t="s">
        <v>262</v>
      </c>
      <c r="C31" s="37">
        <v>70000</v>
      </c>
      <c r="E31" s="32">
        <v>4</v>
      </c>
    </row>
    <row r="32" spans="1:6">
      <c r="D32" s="45">
        <f>SUM(C30:C31)</f>
        <v>200000</v>
      </c>
    </row>
    <row r="33" spans="2:4">
      <c r="B33" s="33"/>
      <c r="C33" s="13"/>
      <c r="D33" s="31"/>
    </row>
    <row r="34" spans="2:4">
      <c r="C34" s="37"/>
      <c r="D34" s="37"/>
    </row>
    <row r="35" spans="2:4">
      <c r="C35" s="37"/>
      <c r="D35" s="37"/>
    </row>
    <row r="36" spans="2:4">
      <c r="C36" s="37"/>
      <c r="D36" s="45"/>
    </row>
  </sheetData>
  <conditionalFormatting sqref="J2:J11">
    <cfRule type="cellIs" dxfId="5" priority="1" operator="lessThan">
      <formula>$H$7</formula>
    </cfRule>
    <cfRule type="cellIs" dxfId="4" priority="2" operator="lessThan">
      <formula>$E$3</formula>
    </cfRule>
    <cfRule type="cellIs" dxfId="3" priority="3" operator="lessThan">
      <formula>$I$3</formula>
    </cfRule>
  </conditionalFormatting>
  <pageMargins left="0.7" right="0.7" top="0.75" bottom="0.75" header="0.3" footer="0.3"/>
  <pageSetup paperSize="9" orientation="landscape" verticalDpi="0" r:id="rId1"/>
  <headerFooter>
    <oddFooter>&amp;CSECCIÓN 54 IAM&amp;RPágina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36"/>
  <sheetViews>
    <sheetView view="pageLayout" topLeftCell="A13" zoomScaleNormal="100" workbookViewId="0">
      <selection activeCell="A31" sqref="A31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5" width="11.42578125" style="32"/>
    <col min="6" max="6" width="16.7109375" style="32" customWidth="1"/>
    <col min="7" max="7" width="11.42578125" style="32"/>
    <col min="8" max="8" width="13.140625" style="32" bestFit="1" customWidth="1"/>
    <col min="9" max="16384" width="11.42578125" style="32"/>
  </cols>
  <sheetData>
    <row r="1" spans="1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1:10">
      <c r="A2" s="6">
        <v>55</v>
      </c>
      <c r="B2" s="33" t="s">
        <v>68</v>
      </c>
      <c r="C2" s="34">
        <f>SUM(C3:C11)</f>
        <v>8166452.9900000002</v>
      </c>
      <c r="D2" s="35">
        <f>SUM(D3:D11)</f>
        <v>0</v>
      </c>
      <c r="E2" s="36">
        <f>D2/C2</f>
        <v>0</v>
      </c>
      <c r="F2" s="35">
        <f>SUM(F3:F11)</f>
        <v>150000</v>
      </c>
      <c r="G2" s="36">
        <f>F2/C2</f>
        <v>1.8367827523611324E-2</v>
      </c>
      <c r="H2" s="70">
        <f>C2-D2+F2</f>
        <v>8316452.9900000002</v>
      </c>
      <c r="I2" s="70">
        <f>H2-C2</f>
        <v>150000</v>
      </c>
      <c r="J2" s="71">
        <f>I2/C2</f>
        <v>1.8367827523611324E-2</v>
      </c>
    </row>
    <row r="3" spans="1:10">
      <c r="B3" s="32" t="s">
        <v>18</v>
      </c>
      <c r="C3" s="37">
        <v>4809933.09</v>
      </c>
      <c r="D3" s="38">
        <f>D16</f>
        <v>0</v>
      </c>
      <c r="E3" s="40">
        <f t="shared" ref="E3:E8" si="0">D3/C3</f>
        <v>0</v>
      </c>
      <c r="G3" s="40"/>
      <c r="H3" s="77">
        <f t="shared" ref="H3" si="1">C3-D3+F3</f>
        <v>4809933.09</v>
      </c>
      <c r="I3" s="77">
        <f t="shared" ref="I3" si="2">H3-C3</f>
        <v>0</v>
      </c>
      <c r="J3" s="78">
        <f t="shared" ref="J3" si="3">I3/C3</f>
        <v>0</v>
      </c>
    </row>
    <row r="4" spans="1:10">
      <c r="B4" s="32" t="s">
        <v>19</v>
      </c>
      <c r="C4" s="37">
        <v>2754279.99</v>
      </c>
      <c r="D4" s="38">
        <f>D20</f>
        <v>0</v>
      </c>
      <c r="E4" s="40">
        <f t="shared" si="0"/>
        <v>0</v>
      </c>
      <c r="G4" s="40"/>
      <c r="H4" s="77">
        <f t="shared" ref="H4" si="4">C4-D4+F4</f>
        <v>2754279.99</v>
      </c>
      <c r="I4" s="77">
        <f t="shared" ref="I4" si="5">H4-C4</f>
        <v>0</v>
      </c>
      <c r="J4" s="78">
        <f t="shared" ref="J4" si="6">I4/C4</f>
        <v>0</v>
      </c>
    </row>
    <row r="5" spans="1:10">
      <c r="B5" s="32" t="s">
        <v>26</v>
      </c>
      <c r="C5" s="37"/>
      <c r="D5" s="38"/>
      <c r="E5" s="40"/>
      <c r="G5" s="40"/>
      <c r="H5" s="77"/>
      <c r="I5" s="77"/>
      <c r="J5" s="78"/>
    </row>
    <row r="6" spans="1:10">
      <c r="B6" s="32" t="s">
        <v>25</v>
      </c>
      <c r="C6" s="37">
        <v>443008.5</v>
      </c>
      <c r="D6" s="38">
        <f>D24</f>
        <v>0</v>
      </c>
      <c r="E6" s="40">
        <f t="shared" si="0"/>
        <v>0</v>
      </c>
      <c r="F6" s="38">
        <f>C30+C31</f>
        <v>150000</v>
      </c>
      <c r="G6" s="40">
        <f>F6/C6</f>
        <v>0.33859395474353199</v>
      </c>
      <c r="H6" s="77">
        <f t="shared" ref="H6" si="7">C6-D6+F6</f>
        <v>593008.5</v>
      </c>
      <c r="I6" s="77">
        <f t="shared" ref="I6" si="8">H6-C6</f>
        <v>150000</v>
      </c>
      <c r="J6" s="78">
        <f t="shared" ref="J6" si="9">I6/C6</f>
        <v>0.33859395474353199</v>
      </c>
    </row>
    <row r="7" spans="1:10">
      <c r="B7" s="32" t="s">
        <v>24</v>
      </c>
      <c r="C7" s="37"/>
      <c r="D7" s="38"/>
      <c r="E7" s="40"/>
      <c r="G7" s="40"/>
      <c r="H7" s="77"/>
      <c r="I7" s="77"/>
      <c r="J7" s="78"/>
    </row>
    <row r="8" spans="1:10">
      <c r="B8" s="32" t="s">
        <v>23</v>
      </c>
      <c r="C8" s="37">
        <v>159231.41</v>
      </c>
      <c r="D8" s="38">
        <f>D28</f>
        <v>0</v>
      </c>
      <c r="E8" s="40">
        <f t="shared" si="0"/>
        <v>0</v>
      </c>
      <c r="G8" s="40"/>
      <c r="H8" s="77"/>
      <c r="I8" s="77"/>
      <c r="J8" s="78"/>
    </row>
    <row r="9" spans="1:10">
      <c r="B9" s="32" t="s">
        <v>39</v>
      </c>
      <c r="C9" s="37"/>
      <c r="D9" s="38"/>
      <c r="E9" s="40"/>
      <c r="G9" s="40"/>
      <c r="H9" s="77"/>
      <c r="I9" s="77"/>
      <c r="J9" s="78"/>
    </row>
    <row r="10" spans="1:10">
      <c r="B10" s="32" t="s">
        <v>21</v>
      </c>
      <c r="C10" s="37"/>
      <c r="D10" s="38"/>
      <c r="E10" s="40"/>
      <c r="G10" s="40"/>
      <c r="H10" s="77"/>
      <c r="I10" s="77"/>
      <c r="J10" s="78"/>
    </row>
    <row r="11" spans="1:10">
      <c r="B11" s="32" t="s">
        <v>20</v>
      </c>
      <c r="C11" s="37"/>
      <c r="D11" s="38"/>
      <c r="E11" s="40"/>
      <c r="G11" s="40"/>
      <c r="H11" s="77"/>
      <c r="I11" s="77"/>
      <c r="J11" s="78"/>
    </row>
    <row r="12" spans="1:10">
      <c r="C12" s="41"/>
    </row>
    <row r="13" spans="1:10">
      <c r="B13" s="33" t="s">
        <v>27</v>
      </c>
      <c r="C13" s="6" t="s">
        <v>28</v>
      </c>
      <c r="D13" s="42" t="s">
        <v>14</v>
      </c>
    </row>
    <row r="14" spans="1:10">
      <c r="B14" s="46"/>
      <c r="C14" s="30"/>
      <c r="D14" s="31"/>
    </row>
    <row r="15" spans="1:10">
      <c r="C15" s="37"/>
      <c r="D15" s="37"/>
    </row>
    <row r="16" spans="1:10">
      <c r="C16" s="37"/>
      <c r="D16" s="45">
        <f>SUM(C14:C16)</f>
        <v>0</v>
      </c>
    </row>
    <row r="17" spans="1:5">
      <c r="B17" s="33" t="s">
        <v>35</v>
      </c>
      <c r="C17" s="13" t="s">
        <v>28</v>
      </c>
      <c r="D17" s="31" t="s">
        <v>14</v>
      </c>
    </row>
    <row r="18" spans="1:5">
      <c r="C18" s="37"/>
      <c r="D18" s="37"/>
    </row>
    <row r="19" spans="1:5">
      <c r="C19" s="37"/>
      <c r="D19" s="37"/>
    </row>
    <row r="20" spans="1:5">
      <c r="C20" s="37"/>
      <c r="D20" s="45">
        <f>SUM(C18:C20)</f>
        <v>0</v>
      </c>
    </row>
    <row r="21" spans="1:5">
      <c r="B21" s="33" t="s">
        <v>36</v>
      </c>
      <c r="C21" s="13" t="s">
        <v>28</v>
      </c>
      <c r="D21" s="31" t="s">
        <v>14</v>
      </c>
    </row>
    <row r="22" spans="1:5">
      <c r="C22" s="37"/>
      <c r="D22" s="37"/>
    </row>
    <row r="23" spans="1:5">
      <c r="C23" s="37"/>
      <c r="D23" s="37"/>
    </row>
    <row r="24" spans="1:5">
      <c r="C24" s="37"/>
      <c r="D24" s="45">
        <f>SUM(C22:C24)</f>
        <v>0</v>
      </c>
    </row>
    <row r="25" spans="1:5">
      <c r="B25" s="33" t="s">
        <v>37</v>
      </c>
      <c r="C25" s="13" t="s">
        <v>28</v>
      </c>
      <c r="D25" s="31" t="s">
        <v>14</v>
      </c>
    </row>
    <row r="26" spans="1:5">
      <c r="C26" s="37"/>
      <c r="D26" s="37"/>
    </row>
    <row r="27" spans="1:5">
      <c r="C27" s="37"/>
      <c r="D27" s="37"/>
    </row>
    <row r="28" spans="1:5">
      <c r="C28" s="37"/>
      <c r="D28" s="45">
        <f>SUM(C26:C28)</f>
        <v>0</v>
      </c>
    </row>
    <row r="29" spans="1:5">
      <c r="B29" s="33" t="s">
        <v>104</v>
      </c>
      <c r="C29" s="13" t="s">
        <v>28</v>
      </c>
      <c r="D29" s="31" t="s">
        <v>14</v>
      </c>
      <c r="E29" s="6" t="s">
        <v>108</v>
      </c>
    </row>
    <row r="30" spans="1:5">
      <c r="A30" s="32">
        <v>139</v>
      </c>
      <c r="B30" s="32" t="s">
        <v>263</v>
      </c>
      <c r="C30" s="37">
        <v>90000</v>
      </c>
      <c r="E30" s="32">
        <v>4</v>
      </c>
    </row>
    <row r="31" spans="1:5">
      <c r="A31" s="32">
        <v>140</v>
      </c>
      <c r="B31" s="32" t="s">
        <v>265</v>
      </c>
      <c r="C31" s="37">
        <v>60000</v>
      </c>
      <c r="E31" s="32">
        <v>4</v>
      </c>
    </row>
    <row r="32" spans="1:5">
      <c r="D32" s="45">
        <f>SUM(C30:C31)</f>
        <v>150000</v>
      </c>
    </row>
    <row r="33" spans="2:4">
      <c r="B33" s="33"/>
      <c r="C33" s="13"/>
      <c r="D33" s="31"/>
    </row>
    <row r="34" spans="2:4">
      <c r="C34" s="37"/>
      <c r="D34" s="37"/>
    </row>
    <row r="35" spans="2:4">
      <c r="C35" s="37"/>
      <c r="D35" s="37"/>
    </row>
    <row r="36" spans="2:4">
      <c r="C36" s="37"/>
      <c r="D36" s="45"/>
    </row>
  </sheetData>
  <conditionalFormatting sqref="J2:J11">
    <cfRule type="cellIs" dxfId="2" priority="1" operator="lessThan">
      <formula>$H$7</formula>
    </cfRule>
    <cfRule type="cellIs" dxfId="1" priority="2" operator="lessThan">
      <formula>$E$3</formula>
    </cfRule>
    <cfRule type="cellIs" dxfId="0" priority="3" operator="lessThan">
      <formula>$I$3</formula>
    </cfRule>
  </conditionalFormatting>
  <pageMargins left="0.7" right="0.7" top="0.75" bottom="0.75" header="0.3" footer="0.3"/>
  <pageSetup paperSize="9" orientation="landscape" verticalDpi="0" r:id="rId1"/>
  <headerFooter>
    <oddFooter>&amp;CSECCIÓN 55&amp;RPágina 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A2" sqref="A2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16384" width="11.42578125" style="32"/>
  </cols>
  <sheetData>
    <row r="1" spans="1:5">
      <c r="B1" s="6" t="s">
        <v>15</v>
      </c>
      <c r="C1" s="6" t="s">
        <v>16</v>
      </c>
      <c r="D1" s="6" t="s">
        <v>34</v>
      </c>
      <c r="E1" s="6" t="s">
        <v>40</v>
      </c>
    </row>
    <row r="2" spans="1:5">
      <c r="A2" s="6">
        <v>71</v>
      </c>
      <c r="B2" s="33" t="s">
        <v>69</v>
      </c>
      <c r="C2" s="34">
        <f>SUM(C3:C11)</f>
        <v>9435320</v>
      </c>
      <c r="D2" s="35">
        <f>SUM(D3:D11)</f>
        <v>0</v>
      </c>
      <c r="E2" s="36">
        <f>D2/C2</f>
        <v>0</v>
      </c>
    </row>
    <row r="3" spans="1:5">
      <c r="B3" s="32" t="s">
        <v>18</v>
      </c>
      <c r="C3" s="37">
        <v>3992890</v>
      </c>
      <c r="D3" s="38">
        <f>D16</f>
        <v>0</v>
      </c>
      <c r="E3" s="40">
        <f t="shared" ref="E3:E8" si="0">D3/C3</f>
        <v>0</v>
      </c>
    </row>
    <row r="4" spans="1:5">
      <c r="B4" s="32" t="s">
        <v>19</v>
      </c>
      <c r="C4" s="37">
        <v>607000</v>
      </c>
      <c r="D4" s="38">
        <f>D20</f>
        <v>0</v>
      </c>
      <c r="E4" s="40">
        <f t="shared" si="0"/>
        <v>0</v>
      </c>
    </row>
    <row r="5" spans="1:5">
      <c r="B5" s="32" t="s">
        <v>26</v>
      </c>
      <c r="C5" s="37"/>
      <c r="D5" s="38"/>
      <c r="E5" s="40"/>
    </row>
    <row r="6" spans="1:5">
      <c r="B6" s="32" t="s">
        <v>25</v>
      </c>
      <c r="C6" s="37"/>
      <c r="D6" s="38"/>
      <c r="E6" s="40"/>
    </row>
    <row r="7" spans="1:5">
      <c r="B7" s="32" t="s">
        <v>24</v>
      </c>
      <c r="C7" s="37"/>
      <c r="D7" s="38"/>
      <c r="E7" s="40"/>
    </row>
    <row r="8" spans="1:5">
      <c r="B8" s="32" t="s">
        <v>23</v>
      </c>
      <c r="C8" s="37">
        <v>4650000</v>
      </c>
      <c r="D8" s="38">
        <f>D24</f>
        <v>0</v>
      </c>
      <c r="E8" s="40">
        <f t="shared" si="0"/>
        <v>0</v>
      </c>
    </row>
    <row r="9" spans="1:5">
      <c r="B9" s="32" t="s">
        <v>39</v>
      </c>
      <c r="C9" s="37"/>
      <c r="D9" s="38"/>
      <c r="E9" s="40"/>
    </row>
    <row r="10" spans="1:5">
      <c r="B10" s="32" t="s">
        <v>21</v>
      </c>
      <c r="C10" s="37"/>
      <c r="D10" s="38"/>
      <c r="E10" s="40"/>
    </row>
    <row r="11" spans="1:5">
      <c r="B11" s="32" t="s">
        <v>20</v>
      </c>
      <c r="C11" s="37">
        <v>185430</v>
      </c>
      <c r="D11" s="38">
        <f>D28</f>
        <v>0</v>
      </c>
      <c r="E11" s="40">
        <f>D11/C11</f>
        <v>0</v>
      </c>
    </row>
    <row r="12" spans="1:5">
      <c r="C12" s="41"/>
    </row>
    <row r="13" spans="1:5">
      <c r="B13" s="33" t="s">
        <v>27</v>
      </c>
      <c r="C13" s="6" t="s">
        <v>28</v>
      </c>
      <c r="D13" s="42" t="s">
        <v>14</v>
      </c>
    </row>
    <row r="14" spans="1:5">
      <c r="B14" s="46"/>
      <c r="C14" s="30"/>
      <c r="D14" s="31"/>
    </row>
    <row r="15" spans="1:5">
      <c r="C15" s="37"/>
      <c r="D15" s="37"/>
    </row>
    <row r="16" spans="1:5">
      <c r="C16" s="37"/>
      <c r="D16" s="45">
        <f>SUM(C14:C16)</f>
        <v>0</v>
      </c>
    </row>
    <row r="17" spans="2:4">
      <c r="B17" s="33" t="s">
        <v>35</v>
      </c>
      <c r="C17" s="13" t="s">
        <v>28</v>
      </c>
      <c r="D17" s="31" t="s">
        <v>14</v>
      </c>
    </row>
    <row r="18" spans="2:4">
      <c r="C18" s="37"/>
      <c r="D18" s="37"/>
    </row>
    <row r="19" spans="2:4">
      <c r="C19" s="37"/>
      <c r="D19" s="37"/>
    </row>
    <row r="20" spans="2:4">
      <c r="C20" s="37"/>
      <c r="D20" s="45">
        <f>SUM(C18:C20)</f>
        <v>0</v>
      </c>
    </row>
    <row r="21" spans="2:4">
      <c r="B21" s="33" t="s">
        <v>37</v>
      </c>
      <c r="C21" s="13" t="s">
        <v>28</v>
      </c>
      <c r="D21" s="31" t="s">
        <v>14</v>
      </c>
    </row>
    <row r="22" spans="2:4">
      <c r="C22" s="37"/>
      <c r="D22" s="37"/>
    </row>
    <row r="23" spans="2:4">
      <c r="C23" s="37"/>
      <c r="D23" s="37"/>
    </row>
    <row r="24" spans="2:4">
      <c r="C24" s="37"/>
      <c r="D24" s="45">
        <f>SUM(C22:C24)</f>
        <v>0</v>
      </c>
    </row>
    <row r="25" spans="2:4">
      <c r="B25" s="33" t="s">
        <v>33</v>
      </c>
      <c r="C25" s="13" t="s">
        <v>28</v>
      </c>
      <c r="D25" s="31" t="s">
        <v>14</v>
      </c>
    </row>
    <row r="26" spans="2:4">
      <c r="C26" s="37"/>
      <c r="D26" s="37"/>
    </row>
    <row r="27" spans="2:4">
      <c r="C27" s="37"/>
      <c r="D27" s="37"/>
    </row>
    <row r="28" spans="2:4">
      <c r="C28" s="37"/>
      <c r="D28" s="45">
        <f>SUM(C26:C28)</f>
        <v>0</v>
      </c>
    </row>
    <row r="29" spans="2:4">
      <c r="B29" s="33"/>
      <c r="C29" s="13"/>
      <c r="D29" s="31"/>
    </row>
    <row r="30" spans="2:4">
      <c r="C30" s="37"/>
      <c r="D30" s="37"/>
    </row>
    <row r="31" spans="2:4">
      <c r="C31" s="37"/>
      <c r="D31" s="37"/>
    </row>
    <row r="32" spans="2:4">
      <c r="C32" s="37"/>
      <c r="D32" s="45"/>
    </row>
    <row r="33" spans="2:4">
      <c r="B33" s="33"/>
      <c r="C33" s="13"/>
      <c r="D33" s="31"/>
    </row>
    <row r="34" spans="2:4">
      <c r="C34" s="37"/>
      <c r="D34" s="37"/>
    </row>
    <row r="35" spans="2:4">
      <c r="C35" s="37"/>
      <c r="D35" s="37"/>
    </row>
    <row r="36" spans="2:4">
      <c r="C36" s="37"/>
      <c r="D36" s="45"/>
    </row>
  </sheetData>
  <pageMargins left="0.7" right="0.7" top="0.75" bottom="0.75" header="0.3" footer="0.3"/>
  <pageSetup paperSize="9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A2" sqref="A2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16384" width="11.42578125" style="32"/>
  </cols>
  <sheetData>
    <row r="1" spans="1:5">
      <c r="B1" s="6" t="s">
        <v>15</v>
      </c>
      <c r="C1" s="6" t="s">
        <v>16</v>
      </c>
      <c r="D1" s="6" t="s">
        <v>34</v>
      </c>
      <c r="E1" s="6" t="s">
        <v>40</v>
      </c>
    </row>
    <row r="2" spans="1:5">
      <c r="A2" s="6">
        <v>72</v>
      </c>
      <c r="B2" s="33" t="s">
        <v>70</v>
      </c>
      <c r="C2" s="34">
        <f>SUM(C3:C11)</f>
        <v>61959689.699999996</v>
      </c>
      <c r="D2" s="35">
        <f>SUM(D3:D11)</f>
        <v>0</v>
      </c>
      <c r="E2" s="36">
        <f>D2/C2</f>
        <v>0</v>
      </c>
    </row>
    <row r="3" spans="1:5">
      <c r="B3" s="32" t="s">
        <v>18</v>
      </c>
      <c r="C3" s="37">
        <v>2881392.28</v>
      </c>
      <c r="D3" s="38">
        <f>D16</f>
        <v>0</v>
      </c>
      <c r="E3" s="40">
        <f t="shared" ref="E3:E8" si="0">D3/C3</f>
        <v>0</v>
      </c>
    </row>
    <row r="4" spans="1:5">
      <c r="B4" s="32" t="s">
        <v>19</v>
      </c>
      <c r="C4" s="37">
        <v>46938351.189999998</v>
      </c>
      <c r="D4" s="38">
        <f>D20</f>
        <v>0</v>
      </c>
      <c r="E4" s="40">
        <f t="shared" si="0"/>
        <v>0</v>
      </c>
    </row>
    <row r="5" spans="1:5">
      <c r="B5" s="32" t="s">
        <v>26</v>
      </c>
      <c r="C5" s="37">
        <v>500000</v>
      </c>
      <c r="D5" s="38">
        <f>D24</f>
        <v>0</v>
      </c>
      <c r="E5" s="40"/>
    </row>
    <row r="6" spans="1:5">
      <c r="B6" s="32" t="s">
        <v>25</v>
      </c>
      <c r="C6" s="37">
        <v>390000</v>
      </c>
      <c r="D6" s="38">
        <f>D28</f>
        <v>0</v>
      </c>
      <c r="E6" s="40">
        <f t="shared" si="0"/>
        <v>0</v>
      </c>
    </row>
    <row r="7" spans="1:5">
      <c r="B7" s="32" t="s">
        <v>24</v>
      </c>
      <c r="C7" s="37"/>
      <c r="D7" s="38"/>
      <c r="E7" s="40"/>
    </row>
    <row r="8" spans="1:5">
      <c r="B8" s="32" t="s">
        <v>23</v>
      </c>
      <c r="C8" s="37">
        <v>3566249</v>
      </c>
      <c r="D8" s="38">
        <f>D32</f>
        <v>0</v>
      </c>
      <c r="E8" s="40">
        <f t="shared" si="0"/>
        <v>0</v>
      </c>
    </row>
    <row r="9" spans="1:5">
      <c r="B9" s="32" t="s">
        <v>39</v>
      </c>
      <c r="C9" s="37">
        <v>4636023.93</v>
      </c>
      <c r="D9" s="38">
        <f>D36</f>
        <v>0</v>
      </c>
      <c r="E9" s="40">
        <f>D9/C9</f>
        <v>0</v>
      </c>
    </row>
    <row r="10" spans="1:5">
      <c r="B10" s="32" t="s">
        <v>21</v>
      </c>
      <c r="C10" s="37"/>
      <c r="D10" s="38"/>
      <c r="E10" s="40"/>
    </row>
    <row r="11" spans="1:5">
      <c r="B11" s="32" t="s">
        <v>20</v>
      </c>
      <c r="C11" s="37">
        <v>3047673.3</v>
      </c>
      <c r="D11" s="38">
        <f>D40</f>
        <v>0</v>
      </c>
      <c r="E11" s="40">
        <f>D11/C11</f>
        <v>0</v>
      </c>
    </row>
    <row r="12" spans="1:5">
      <c r="C12" s="41"/>
    </row>
    <row r="13" spans="1:5">
      <c r="B13" s="33" t="s">
        <v>27</v>
      </c>
      <c r="C13" s="6" t="s">
        <v>28</v>
      </c>
      <c r="D13" s="42" t="s">
        <v>14</v>
      </c>
    </row>
    <row r="14" spans="1:5">
      <c r="B14" s="46"/>
      <c r="C14" s="30"/>
      <c r="D14" s="31"/>
    </row>
    <row r="15" spans="1:5">
      <c r="C15" s="37"/>
      <c r="D15" s="37"/>
    </row>
    <row r="16" spans="1:5">
      <c r="C16" s="37"/>
      <c r="D16" s="45">
        <f>SUM(C14:C16)</f>
        <v>0</v>
      </c>
    </row>
    <row r="17" spans="2:4">
      <c r="B17" s="33" t="s">
        <v>35</v>
      </c>
      <c r="C17" s="13" t="s">
        <v>28</v>
      </c>
      <c r="D17" s="31" t="s">
        <v>14</v>
      </c>
    </row>
    <row r="18" spans="2:4">
      <c r="C18" s="37"/>
      <c r="D18" s="37"/>
    </row>
    <row r="19" spans="2:4">
      <c r="C19" s="37"/>
      <c r="D19" s="37"/>
    </row>
    <row r="20" spans="2:4">
      <c r="C20" s="37"/>
      <c r="D20" s="45">
        <f>SUM(C18:C20)</f>
        <v>0</v>
      </c>
    </row>
    <row r="21" spans="2:4">
      <c r="B21" s="33" t="s">
        <v>29</v>
      </c>
      <c r="C21" s="13" t="s">
        <v>28</v>
      </c>
      <c r="D21" s="31" t="s">
        <v>14</v>
      </c>
    </row>
    <row r="22" spans="2:4">
      <c r="C22" s="37"/>
      <c r="D22" s="37"/>
    </row>
    <row r="23" spans="2:4">
      <c r="C23" s="37"/>
      <c r="D23" s="37"/>
    </row>
    <row r="24" spans="2:4">
      <c r="C24" s="37"/>
      <c r="D24" s="45">
        <f>SUM(C22:C24)</f>
        <v>0</v>
      </c>
    </row>
    <row r="25" spans="2:4">
      <c r="B25" s="33" t="s">
        <v>36</v>
      </c>
      <c r="C25" s="13" t="s">
        <v>28</v>
      </c>
      <c r="D25" s="31" t="s">
        <v>14</v>
      </c>
    </row>
    <row r="26" spans="2:4">
      <c r="C26" s="37"/>
      <c r="D26" s="37"/>
    </row>
    <row r="27" spans="2:4">
      <c r="C27" s="37"/>
      <c r="D27" s="37"/>
    </row>
    <row r="28" spans="2:4">
      <c r="C28" s="37"/>
      <c r="D28" s="45">
        <f>SUM(C26:C28)</f>
        <v>0</v>
      </c>
    </row>
    <row r="29" spans="2:4">
      <c r="B29" s="33" t="s">
        <v>37</v>
      </c>
      <c r="C29" s="13" t="s">
        <v>28</v>
      </c>
      <c r="D29" s="31" t="s">
        <v>14</v>
      </c>
    </row>
    <row r="30" spans="2:4">
      <c r="C30" s="37"/>
      <c r="D30" s="37"/>
    </row>
    <row r="31" spans="2:4">
      <c r="C31" s="37"/>
      <c r="D31" s="37"/>
    </row>
    <row r="32" spans="2:4">
      <c r="C32" s="37"/>
      <c r="D32" s="45">
        <f>SUM(C30:C32)</f>
        <v>0</v>
      </c>
    </row>
    <row r="33" spans="2:4">
      <c r="B33" s="33" t="s">
        <v>31</v>
      </c>
      <c r="C33" s="13" t="s">
        <v>28</v>
      </c>
      <c r="D33" s="31" t="s">
        <v>14</v>
      </c>
    </row>
    <row r="34" spans="2:4">
      <c r="C34" s="37"/>
      <c r="D34" s="37"/>
    </row>
    <row r="35" spans="2:4">
      <c r="C35" s="37"/>
      <c r="D35" s="37"/>
    </row>
    <row r="36" spans="2:4">
      <c r="C36" s="37"/>
      <c r="D36" s="45">
        <f>SUM(C34:C36)</f>
        <v>0</v>
      </c>
    </row>
    <row r="37" spans="2:4">
      <c r="B37" s="33" t="s">
        <v>33</v>
      </c>
      <c r="C37" s="13" t="s">
        <v>28</v>
      </c>
      <c r="D37" s="31" t="s">
        <v>14</v>
      </c>
    </row>
    <row r="38" spans="2:4">
      <c r="C38" s="37"/>
      <c r="D38" s="37"/>
    </row>
    <row r="39" spans="2:4">
      <c r="C39" s="37"/>
      <c r="D39" s="37"/>
    </row>
    <row r="40" spans="2:4">
      <c r="C40" s="37"/>
      <c r="D40" s="45">
        <f>SUM(C38:C40)</f>
        <v>0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A2" sqref="A2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16384" width="11.42578125" style="32"/>
  </cols>
  <sheetData>
    <row r="1" spans="1:5">
      <c r="B1" s="6" t="s">
        <v>15</v>
      </c>
      <c r="C1" s="6" t="s">
        <v>16</v>
      </c>
      <c r="D1" s="6" t="s">
        <v>34</v>
      </c>
      <c r="E1" s="6" t="s">
        <v>40</v>
      </c>
    </row>
    <row r="2" spans="1:5">
      <c r="A2" s="6">
        <v>73</v>
      </c>
      <c r="B2" s="33" t="s">
        <v>71</v>
      </c>
      <c r="C2" s="34">
        <f>SUM(C3:C11)</f>
        <v>13485608.859999999</v>
      </c>
      <c r="D2" s="35">
        <f>SUM(D3:D11)</f>
        <v>0</v>
      </c>
      <c r="E2" s="36">
        <f>D2/C2</f>
        <v>0</v>
      </c>
    </row>
    <row r="3" spans="1:5">
      <c r="B3" s="32" t="s">
        <v>18</v>
      </c>
      <c r="C3" s="37">
        <v>6268985.8200000003</v>
      </c>
      <c r="D3" s="38">
        <f>D16</f>
        <v>0</v>
      </c>
      <c r="E3" s="40">
        <f t="shared" ref="E3:E8" si="0">D3/C3</f>
        <v>0</v>
      </c>
    </row>
    <row r="4" spans="1:5">
      <c r="B4" s="32" t="s">
        <v>19</v>
      </c>
      <c r="C4" s="37">
        <v>2698922.83</v>
      </c>
      <c r="D4" s="38">
        <f>D20</f>
        <v>0</v>
      </c>
      <c r="E4" s="40">
        <f t="shared" si="0"/>
        <v>0</v>
      </c>
    </row>
    <row r="5" spans="1:5">
      <c r="B5" s="32" t="s">
        <v>26</v>
      </c>
      <c r="C5" s="37"/>
      <c r="D5" s="38"/>
      <c r="E5" s="40"/>
    </row>
    <row r="6" spans="1:5">
      <c r="B6" s="32" t="s">
        <v>25</v>
      </c>
      <c r="C6" s="37">
        <v>890000</v>
      </c>
      <c r="D6" s="38">
        <f>D24</f>
        <v>0</v>
      </c>
      <c r="E6" s="40">
        <f t="shared" si="0"/>
        <v>0</v>
      </c>
    </row>
    <row r="7" spans="1:5">
      <c r="B7" s="32" t="s">
        <v>24</v>
      </c>
      <c r="C7" s="37"/>
      <c r="D7" s="38"/>
      <c r="E7" s="40"/>
    </row>
    <row r="8" spans="1:5">
      <c r="B8" s="32" t="s">
        <v>23</v>
      </c>
      <c r="C8" s="37">
        <v>3397064.18</v>
      </c>
      <c r="D8" s="38">
        <f>D28</f>
        <v>0</v>
      </c>
      <c r="E8" s="40">
        <f t="shared" si="0"/>
        <v>0</v>
      </c>
    </row>
    <row r="9" spans="1:5">
      <c r="B9" s="32" t="s">
        <v>39</v>
      </c>
      <c r="C9" s="37"/>
      <c r="D9" s="38"/>
      <c r="E9" s="40"/>
    </row>
    <row r="10" spans="1:5">
      <c r="B10" s="32" t="s">
        <v>21</v>
      </c>
      <c r="C10" s="37"/>
      <c r="D10" s="38"/>
      <c r="E10" s="40"/>
    </row>
    <row r="11" spans="1:5">
      <c r="B11" s="32" t="s">
        <v>20</v>
      </c>
      <c r="C11" s="37">
        <v>230636.03</v>
      </c>
      <c r="D11" s="38">
        <f>D32</f>
        <v>0</v>
      </c>
      <c r="E11" s="40">
        <f>D11/C11</f>
        <v>0</v>
      </c>
    </row>
    <row r="12" spans="1:5">
      <c r="C12" s="41"/>
    </row>
    <row r="13" spans="1:5">
      <c r="B13" s="33" t="s">
        <v>27</v>
      </c>
      <c r="C13" s="6" t="s">
        <v>28</v>
      </c>
      <c r="D13" s="42" t="s">
        <v>14</v>
      </c>
    </row>
    <row r="14" spans="1:5">
      <c r="B14" s="46"/>
      <c r="C14" s="30"/>
      <c r="D14" s="31"/>
    </row>
    <row r="15" spans="1:5">
      <c r="C15" s="37"/>
      <c r="D15" s="37"/>
    </row>
    <row r="16" spans="1:5">
      <c r="C16" s="37"/>
      <c r="D16" s="45">
        <f>SUM(C14:C16)</f>
        <v>0</v>
      </c>
    </row>
    <row r="17" spans="2:4">
      <c r="B17" s="33" t="s">
        <v>35</v>
      </c>
      <c r="C17" s="13" t="s">
        <v>28</v>
      </c>
      <c r="D17" s="31" t="s">
        <v>14</v>
      </c>
    </row>
    <row r="18" spans="2:4">
      <c r="C18" s="37"/>
      <c r="D18" s="37"/>
    </row>
    <row r="19" spans="2:4">
      <c r="C19" s="37"/>
      <c r="D19" s="37"/>
    </row>
    <row r="20" spans="2:4">
      <c r="C20" s="37"/>
      <c r="D20" s="45">
        <f>SUM(C18:C20)</f>
        <v>0</v>
      </c>
    </row>
    <row r="21" spans="2:4">
      <c r="B21" s="33" t="s">
        <v>36</v>
      </c>
      <c r="C21" s="13" t="s">
        <v>28</v>
      </c>
      <c r="D21" s="31" t="s">
        <v>14</v>
      </c>
    </row>
    <row r="22" spans="2:4">
      <c r="C22" s="37"/>
      <c r="D22" s="37"/>
    </row>
    <row r="23" spans="2:4">
      <c r="C23" s="37"/>
      <c r="D23" s="37"/>
    </row>
    <row r="24" spans="2:4">
      <c r="C24" s="37"/>
      <c r="D24" s="45">
        <f>SUM(C22:C24)</f>
        <v>0</v>
      </c>
    </row>
    <row r="25" spans="2:4">
      <c r="B25" s="33" t="s">
        <v>37</v>
      </c>
      <c r="C25" s="13" t="s">
        <v>28</v>
      </c>
      <c r="D25" s="31" t="s">
        <v>14</v>
      </c>
    </row>
    <row r="26" spans="2:4">
      <c r="C26" s="37"/>
      <c r="D26" s="37"/>
    </row>
    <row r="27" spans="2:4">
      <c r="C27" s="37"/>
      <c r="D27" s="37"/>
    </row>
    <row r="28" spans="2:4">
      <c r="C28" s="37"/>
      <c r="D28" s="45">
        <f>SUM(C26:C28)</f>
        <v>0</v>
      </c>
    </row>
    <row r="29" spans="2:4">
      <c r="B29" s="33" t="s">
        <v>33</v>
      </c>
      <c r="C29" s="13" t="s">
        <v>28</v>
      </c>
      <c r="D29" s="31" t="s">
        <v>14</v>
      </c>
    </row>
    <row r="30" spans="2:4">
      <c r="C30" s="37"/>
      <c r="D30" s="37"/>
    </row>
    <row r="31" spans="2:4">
      <c r="C31" s="37"/>
      <c r="D31" s="37"/>
    </row>
    <row r="32" spans="2:4">
      <c r="C32" s="37"/>
      <c r="D32" s="45">
        <f>SUM(C30:C32)</f>
        <v>0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A2" sqref="A2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16384" width="11.42578125" style="32"/>
  </cols>
  <sheetData>
    <row r="1" spans="1:5">
      <c r="B1" s="6" t="s">
        <v>15</v>
      </c>
      <c r="C1" s="6" t="s">
        <v>16</v>
      </c>
      <c r="D1" s="6" t="s">
        <v>34</v>
      </c>
      <c r="E1" s="6" t="s">
        <v>40</v>
      </c>
    </row>
    <row r="2" spans="1:5">
      <c r="A2" s="6">
        <v>74</v>
      </c>
      <c r="B2" s="33" t="s">
        <v>72</v>
      </c>
      <c r="C2" s="34">
        <f>SUM(C3:C11)</f>
        <v>11914889</v>
      </c>
      <c r="D2" s="35">
        <f>SUM(D3:D11)</f>
        <v>0</v>
      </c>
      <c r="E2" s="36">
        <f>D2/C2</f>
        <v>0</v>
      </c>
    </row>
    <row r="3" spans="1:5">
      <c r="B3" s="32" t="s">
        <v>18</v>
      </c>
      <c r="C3" s="37">
        <v>7288265</v>
      </c>
      <c r="D3" s="38">
        <f>D16</f>
        <v>0</v>
      </c>
      <c r="E3" s="40">
        <f t="shared" ref="E3:E8" si="0">D3/C3</f>
        <v>0</v>
      </c>
    </row>
    <row r="4" spans="1:5">
      <c r="B4" s="32" t="s">
        <v>19</v>
      </c>
      <c r="C4" s="37">
        <v>1264150</v>
      </c>
      <c r="D4" s="38">
        <f>D20</f>
        <v>0</v>
      </c>
      <c r="E4" s="40">
        <f t="shared" si="0"/>
        <v>0</v>
      </c>
    </row>
    <row r="5" spans="1:5">
      <c r="B5" s="32" t="s">
        <v>26</v>
      </c>
      <c r="C5" s="37"/>
      <c r="D5" s="38"/>
      <c r="E5" s="40"/>
    </row>
    <row r="6" spans="1:5">
      <c r="B6" s="32" t="s">
        <v>25</v>
      </c>
      <c r="C6" s="37">
        <v>24763</v>
      </c>
      <c r="D6" s="38">
        <f>D24</f>
        <v>0</v>
      </c>
      <c r="E6" s="40">
        <f t="shared" si="0"/>
        <v>0</v>
      </c>
    </row>
    <row r="7" spans="1:5">
      <c r="B7" s="32" t="s">
        <v>24</v>
      </c>
      <c r="C7" s="37"/>
      <c r="D7" s="38"/>
      <c r="E7" s="40"/>
    </row>
    <row r="8" spans="1:5">
      <c r="B8" s="32" t="s">
        <v>23</v>
      </c>
      <c r="C8" s="37">
        <v>3272995</v>
      </c>
      <c r="D8" s="38">
        <f>D28</f>
        <v>0</v>
      </c>
      <c r="E8" s="40">
        <f t="shared" si="0"/>
        <v>0</v>
      </c>
    </row>
    <row r="9" spans="1:5">
      <c r="B9" s="32" t="s">
        <v>39</v>
      </c>
      <c r="C9" s="37"/>
      <c r="D9" s="38"/>
      <c r="E9" s="40"/>
    </row>
    <row r="10" spans="1:5">
      <c r="B10" s="32" t="s">
        <v>21</v>
      </c>
      <c r="C10" s="37"/>
      <c r="D10" s="38"/>
      <c r="E10" s="40"/>
    </row>
    <row r="11" spans="1:5">
      <c r="B11" s="32" t="s">
        <v>20</v>
      </c>
      <c r="C11" s="37">
        <v>64716</v>
      </c>
      <c r="D11" s="38">
        <f>D32</f>
        <v>0</v>
      </c>
      <c r="E11" s="40">
        <f>D11/C11</f>
        <v>0</v>
      </c>
    </row>
    <row r="12" spans="1:5">
      <c r="C12" s="41"/>
    </row>
    <row r="13" spans="1:5">
      <c r="B13" s="33" t="s">
        <v>27</v>
      </c>
      <c r="C13" s="6" t="s">
        <v>28</v>
      </c>
      <c r="D13" s="42" t="s">
        <v>14</v>
      </c>
    </row>
    <row r="14" spans="1:5">
      <c r="B14" s="46"/>
      <c r="C14" s="30"/>
      <c r="D14" s="31"/>
    </row>
    <row r="15" spans="1:5">
      <c r="C15" s="37"/>
      <c r="D15" s="37"/>
    </row>
    <row r="16" spans="1:5">
      <c r="C16" s="37"/>
      <c r="D16" s="45">
        <f>SUM(C14:C16)</f>
        <v>0</v>
      </c>
    </row>
    <row r="17" spans="2:4">
      <c r="B17" s="33" t="s">
        <v>35</v>
      </c>
      <c r="C17" s="13" t="s">
        <v>28</v>
      </c>
      <c r="D17" s="31" t="s">
        <v>14</v>
      </c>
    </row>
    <row r="18" spans="2:4">
      <c r="C18" s="37"/>
      <c r="D18" s="37"/>
    </row>
    <row r="19" spans="2:4">
      <c r="C19" s="37"/>
      <c r="D19" s="37"/>
    </row>
    <row r="20" spans="2:4">
      <c r="C20" s="37"/>
      <c r="D20" s="45">
        <f>SUM(C18:C20)</f>
        <v>0</v>
      </c>
    </row>
    <row r="21" spans="2:4">
      <c r="B21" s="33" t="s">
        <v>36</v>
      </c>
      <c r="C21" s="13" t="s">
        <v>28</v>
      </c>
      <c r="D21" s="31" t="s">
        <v>14</v>
      </c>
    </row>
    <row r="22" spans="2:4">
      <c r="C22" s="37"/>
      <c r="D22" s="37"/>
    </row>
    <row r="23" spans="2:4">
      <c r="C23" s="37"/>
      <c r="D23" s="37"/>
    </row>
    <row r="24" spans="2:4">
      <c r="C24" s="37"/>
      <c r="D24" s="45">
        <f>SUM(C22:C24)</f>
        <v>0</v>
      </c>
    </row>
    <row r="25" spans="2:4">
      <c r="B25" s="33" t="s">
        <v>37</v>
      </c>
      <c r="C25" s="13" t="s">
        <v>28</v>
      </c>
      <c r="D25" s="31" t="s">
        <v>14</v>
      </c>
    </row>
    <row r="26" spans="2:4">
      <c r="C26" s="37"/>
      <c r="D26" s="37"/>
    </row>
    <row r="27" spans="2:4">
      <c r="C27" s="37"/>
      <c r="D27" s="37"/>
    </row>
    <row r="28" spans="2:4">
      <c r="C28" s="37"/>
      <c r="D28" s="45">
        <f>SUM(C26:C28)</f>
        <v>0</v>
      </c>
    </row>
    <row r="29" spans="2:4">
      <c r="B29" s="33" t="s">
        <v>33</v>
      </c>
      <c r="C29" s="13" t="s">
        <v>28</v>
      </c>
      <c r="D29" s="31" t="s">
        <v>14</v>
      </c>
    </row>
    <row r="30" spans="2:4">
      <c r="C30" s="37"/>
      <c r="D30" s="37"/>
    </row>
    <row r="31" spans="2:4">
      <c r="C31" s="37"/>
      <c r="D31" s="37"/>
    </row>
    <row r="32" spans="2:4">
      <c r="C32" s="37"/>
      <c r="D32" s="45">
        <f>SUM(C30:C32)</f>
        <v>0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A2" sqref="A2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16384" width="11.42578125" style="32"/>
  </cols>
  <sheetData>
    <row r="1" spans="1:5">
      <c r="B1" s="6" t="s">
        <v>15</v>
      </c>
      <c r="C1" s="6" t="s">
        <v>16</v>
      </c>
      <c r="D1" s="6" t="s">
        <v>34</v>
      </c>
      <c r="E1" s="6" t="s">
        <v>40</v>
      </c>
    </row>
    <row r="2" spans="1:5">
      <c r="A2" s="6">
        <v>75</v>
      </c>
      <c r="B2" s="33" t="s">
        <v>73</v>
      </c>
      <c r="C2" s="34">
        <f>SUM(C3:C11)</f>
        <v>6001877.629999999</v>
      </c>
      <c r="D2" s="35">
        <f>SUM(D3:D11)</f>
        <v>0</v>
      </c>
      <c r="E2" s="36">
        <f>D2/C2</f>
        <v>0</v>
      </c>
    </row>
    <row r="3" spans="1:5">
      <c r="B3" s="32" t="s">
        <v>18</v>
      </c>
      <c r="C3" s="37">
        <v>2949440.3</v>
      </c>
      <c r="D3" s="38">
        <f>D16</f>
        <v>0</v>
      </c>
      <c r="E3" s="40">
        <f t="shared" ref="E3:E8" si="0">D3/C3</f>
        <v>0</v>
      </c>
    </row>
    <row r="4" spans="1:5">
      <c r="B4" s="32" t="s">
        <v>19</v>
      </c>
      <c r="C4" s="37">
        <v>2614836.73</v>
      </c>
      <c r="D4" s="38">
        <f>D20</f>
        <v>0</v>
      </c>
      <c r="E4" s="40">
        <f t="shared" si="0"/>
        <v>0</v>
      </c>
    </row>
    <row r="5" spans="1:5">
      <c r="B5" s="32" t="s">
        <v>26</v>
      </c>
      <c r="C5" s="37"/>
      <c r="D5" s="38"/>
      <c r="E5" s="40"/>
    </row>
    <row r="6" spans="1:5">
      <c r="B6" s="32" t="s">
        <v>25</v>
      </c>
      <c r="C6" s="37"/>
      <c r="D6" s="38"/>
      <c r="E6" s="40"/>
    </row>
    <row r="7" spans="1:5">
      <c r="B7" s="32" t="s">
        <v>24</v>
      </c>
      <c r="C7" s="37"/>
      <c r="D7" s="38"/>
      <c r="E7" s="40"/>
    </row>
    <row r="8" spans="1:5">
      <c r="B8" s="32" t="s">
        <v>23</v>
      </c>
      <c r="C8" s="37">
        <v>437600.6</v>
      </c>
      <c r="D8" s="38">
        <f>D24</f>
        <v>0</v>
      </c>
      <c r="E8" s="40">
        <f t="shared" si="0"/>
        <v>0</v>
      </c>
    </row>
    <row r="9" spans="1:5">
      <c r="B9" s="32" t="s">
        <v>39</v>
      </c>
      <c r="C9" s="37"/>
      <c r="D9" s="38"/>
      <c r="E9" s="40"/>
    </row>
    <row r="10" spans="1:5">
      <c r="B10" s="32" t="s">
        <v>21</v>
      </c>
      <c r="C10" s="37"/>
      <c r="D10" s="38"/>
      <c r="E10" s="40"/>
    </row>
    <row r="11" spans="1:5">
      <c r="B11" s="32" t="s">
        <v>20</v>
      </c>
      <c r="C11" s="37"/>
      <c r="D11" s="38"/>
      <c r="E11" s="40"/>
    </row>
    <row r="12" spans="1:5">
      <c r="C12" s="41"/>
    </row>
    <row r="13" spans="1:5">
      <c r="B13" s="33" t="s">
        <v>27</v>
      </c>
      <c r="C13" s="6" t="s">
        <v>28</v>
      </c>
      <c r="D13" s="42" t="s">
        <v>14</v>
      </c>
    </row>
    <row r="14" spans="1:5">
      <c r="B14" s="46"/>
      <c r="C14" s="30"/>
      <c r="D14" s="31"/>
    </row>
    <row r="15" spans="1:5">
      <c r="C15" s="37"/>
      <c r="D15" s="37"/>
    </row>
    <row r="16" spans="1:5">
      <c r="C16" s="37"/>
      <c r="D16" s="45">
        <f>SUM(C14:C16)</f>
        <v>0</v>
      </c>
    </row>
    <row r="17" spans="2:4">
      <c r="B17" s="33" t="s">
        <v>35</v>
      </c>
      <c r="C17" s="13" t="s">
        <v>28</v>
      </c>
      <c r="D17" s="31" t="s">
        <v>14</v>
      </c>
    </row>
    <row r="18" spans="2:4">
      <c r="C18" s="37"/>
      <c r="D18" s="37"/>
    </row>
    <row r="19" spans="2:4">
      <c r="C19" s="37"/>
      <c r="D19" s="37"/>
    </row>
    <row r="20" spans="2:4">
      <c r="C20" s="37"/>
      <c r="D20" s="45">
        <f>SUM(C18:C20)</f>
        <v>0</v>
      </c>
    </row>
    <row r="21" spans="2:4">
      <c r="B21" s="33" t="s">
        <v>37</v>
      </c>
      <c r="C21" s="13" t="s">
        <v>28</v>
      </c>
      <c r="D21" s="31" t="s">
        <v>14</v>
      </c>
    </row>
    <row r="22" spans="2:4">
      <c r="C22" s="37"/>
      <c r="D22" s="37"/>
    </row>
    <row r="23" spans="2:4">
      <c r="C23" s="37"/>
      <c r="D23" s="37"/>
    </row>
    <row r="24" spans="2:4">
      <c r="C24" s="37"/>
      <c r="D24" s="45">
        <f>SUM(C22:C24)</f>
        <v>0</v>
      </c>
    </row>
    <row r="25" spans="2:4">
      <c r="B25" s="33"/>
      <c r="C25" s="13"/>
      <c r="D25" s="31"/>
    </row>
    <row r="26" spans="2:4">
      <c r="C26" s="37"/>
      <c r="D26" s="37"/>
    </row>
    <row r="27" spans="2:4">
      <c r="C27" s="37"/>
      <c r="D27" s="37"/>
    </row>
    <row r="28" spans="2:4">
      <c r="C28" s="37"/>
      <c r="D28" s="45"/>
    </row>
  </sheetData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E35"/>
  <sheetViews>
    <sheetView zoomScaleNormal="100" workbookViewId="0">
      <selection activeCell="C15" sqref="C15"/>
    </sheetView>
  </sheetViews>
  <sheetFormatPr baseColWidth="10" defaultRowHeight="15"/>
  <cols>
    <col min="1" max="1" width="3.85546875" style="32" customWidth="1"/>
    <col min="2" max="2" width="50.5703125" style="32" bestFit="1" customWidth="1"/>
    <col min="3" max="3" width="16.85546875" style="32" bestFit="1" customWidth="1"/>
    <col min="4" max="4" width="15.140625" style="32" bestFit="1" customWidth="1"/>
    <col min="5" max="16384" width="11.42578125" style="32"/>
  </cols>
  <sheetData>
    <row r="1" spans="2:5">
      <c r="B1" s="6" t="s">
        <v>15</v>
      </c>
      <c r="C1" s="6" t="s">
        <v>16</v>
      </c>
      <c r="D1" s="6" t="s">
        <v>34</v>
      </c>
      <c r="E1" s="6" t="s">
        <v>40</v>
      </c>
    </row>
    <row r="2" spans="2:5">
      <c r="B2" s="33" t="s">
        <v>17</v>
      </c>
      <c r="C2" s="34">
        <v>24781188.859999999</v>
      </c>
      <c r="D2" s="35">
        <f>SUM(D3:D8)</f>
        <v>0</v>
      </c>
      <c r="E2" s="36">
        <f>D2/C2</f>
        <v>0</v>
      </c>
    </row>
    <row r="3" spans="2:5">
      <c r="B3" s="32" t="s">
        <v>18</v>
      </c>
      <c r="C3" s="37">
        <v>13080790.85</v>
      </c>
      <c r="D3" s="38">
        <f>D16</f>
        <v>0</v>
      </c>
      <c r="E3" s="39">
        <f t="shared" ref="E3:E8" si="0">D3/C3</f>
        <v>0</v>
      </c>
    </row>
    <row r="4" spans="2:5">
      <c r="B4" s="32" t="s">
        <v>19</v>
      </c>
      <c r="C4" s="37">
        <v>8198725.6299999999</v>
      </c>
      <c r="D4" s="38">
        <f>D20</f>
        <v>0</v>
      </c>
      <c r="E4" s="39">
        <f t="shared" si="0"/>
        <v>0</v>
      </c>
    </row>
    <row r="5" spans="2:5">
      <c r="B5" s="32" t="s">
        <v>26</v>
      </c>
      <c r="C5" s="37">
        <v>1202</v>
      </c>
      <c r="D5" s="38">
        <f>D24</f>
        <v>0</v>
      </c>
      <c r="E5" s="39">
        <f t="shared" si="0"/>
        <v>0</v>
      </c>
    </row>
    <row r="6" spans="2:5">
      <c r="B6" s="32" t="s">
        <v>25</v>
      </c>
      <c r="C6" s="37">
        <v>3450470.38</v>
      </c>
      <c r="D6" s="38">
        <f>D28</f>
        <v>0</v>
      </c>
      <c r="E6" s="39">
        <f t="shared" si="0"/>
        <v>0</v>
      </c>
    </row>
    <row r="7" spans="2:5">
      <c r="B7" s="32" t="s">
        <v>24</v>
      </c>
      <c r="C7" s="37"/>
      <c r="D7" s="38"/>
      <c r="E7" s="39"/>
    </row>
    <row r="8" spans="2:5">
      <c r="B8" s="32" t="s">
        <v>23</v>
      </c>
      <c r="C8" s="37">
        <v>50000</v>
      </c>
      <c r="D8" s="38">
        <f>D32</f>
        <v>0</v>
      </c>
      <c r="E8" s="39">
        <f t="shared" si="0"/>
        <v>0</v>
      </c>
    </row>
    <row r="9" spans="2:5">
      <c r="B9" s="32" t="s">
        <v>39</v>
      </c>
      <c r="C9" s="37"/>
      <c r="D9" s="38"/>
      <c r="E9" s="40"/>
    </row>
    <row r="10" spans="2:5">
      <c r="B10" s="32" t="s">
        <v>21</v>
      </c>
      <c r="C10" s="37"/>
      <c r="D10" s="38"/>
      <c r="E10" s="40"/>
    </row>
    <row r="11" spans="2:5">
      <c r="B11" s="32" t="s">
        <v>20</v>
      </c>
      <c r="C11" s="37"/>
      <c r="D11" s="38"/>
      <c r="E11" s="40"/>
    </row>
    <row r="12" spans="2:5">
      <c r="C12" s="41"/>
    </row>
    <row r="13" spans="2:5">
      <c r="B13" s="33" t="s">
        <v>27</v>
      </c>
      <c r="C13" s="6" t="s">
        <v>28</v>
      </c>
      <c r="D13" s="42" t="s">
        <v>14</v>
      </c>
    </row>
    <row r="14" spans="2:5">
      <c r="B14" s="43"/>
      <c r="C14" s="30"/>
      <c r="D14" s="44"/>
    </row>
    <row r="15" spans="2:5">
      <c r="B15" s="43"/>
      <c r="C15" s="30"/>
      <c r="D15" s="44"/>
    </row>
    <row r="16" spans="2:5">
      <c r="B16" s="43"/>
      <c r="C16" s="30"/>
      <c r="D16" s="45">
        <f>SUM(C14:C16)</f>
        <v>0</v>
      </c>
    </row>
    <row r="17" spans="2:4">
      <c r="B17" s="33" t="s">
        <v>35</v>
      </c>
      <c r="C17" s="6" t="s">
        <v>28</v>
      </c>
      <c r="D17" s="42" t="s">
        <v>14</v>
      </c>
    </row>
    <row r="18" spans="2:4">
      <c r="B18" s="46"/>
      <c r="C18" s="30"/>
      <c r="D18" s="44"/>
    </row>
    <row r="19" spans="2:4">
      <c r="B19" s="46"/>
      <c r="C19" s="30"/>
      <c r="D19" s="44"/>
    </row>
    <row r="20" spans="2:4">
      <c r="B20" s="46"/>
      <c r="C20" s="30"/>
      <c r="D20" s="45">
        <f>SUM(C18:C20)</f>
        <v>0</v>
      </c>
    </row>
    <row r="21" spans="2:4">
      <c r="B21" s="33" t="s">
        <v>29</v>
      </c>
      <c r="C21" s="6" t="s">
        <v>28</v>
      </c>
      <c r="D21" s="42" t="s">
        <v>14</v>
      </c>
    </row>
    <row r="22" spans="2:4">
      <c r="B22" s="46"/>
      <c r="C22" s="30"/>
      <c r="D22" s="44"/>
    </row>
    <row r="23" spans="2:4">
      <c r="B23" s="46"/>
      <c r="C23" s="30"/>
      <c r="D23" s="44"/>
    </row>
    <row r="24" spans="2:4">
      <c r="B24" s="46"/>
      <c r="C24" s="30"/>
      <c r="D24" s="45">
        <f>SUM(C22:C24)</f>
        <v>0</v>
      </c>
    </row>
    <row r="25" spans="2:4">
      <c r="B25" s="33" t="s">
        <v>36</v>
      </c>
      <c r="C25" s="6" t="s">
        <v>28</v>
      </c>
      <c r="D25" s="42" t="s">
        <v>14</v>
      </c>
    </row>
    <row r="26" spans="2:4">
      <c r="B26" s="46"/>
      <c r="C26" s="29"/>
      <c r="D26" s="44"/>
    </row>
    <row r="27" spans="2:4">
      <c r="B27" s="46"/>
      <c r="C27" s="30"/>
      <c r="D27" s="44"/>
    </row>
    <row r="28" spans="2:4">
      <c r="B28" s="46"/>
      <c r="C28" s="30"/>
      <c r="D28" s="45">
        <f>SUM(C26:C28)</f>
        <v>0</v>
      </c>
    </row>
    <row r="29" spans="2:4">
      <c r="B29" s="33" t="s">
        <v>37</v>
      </c>
      <c r="C29" s="6" t="s">
        <v>28</v>
      </c>
      <c r="D29" s="42" t="s">
        <v>14</v>
      </c>
    </row>
    <row r="30" spans="2:4">
      <c r="B30" s="46"/>
      <c r="C30" s="29"/>
      <c r="D30" s="44"/>
    </row>
    <row r="31" spans="2:4">
      <c r="B31" s="46"/>
      <c r="C31" s="30"/>
      <c r="D31" s="44"/>
    </row>
    <row r="32" spans="2:4">
      <c r="B32" s="46"/>
      <c r="C32" s="30"/>
      <c r="D32" s="45">
        <f>SUM(C30:C32)</f>
        <v>0</v>
      </c>
    </row>
    <row r="33" spans="2:4">
      <c r="B33" s="33"/>
      <c r="C33" s="6"/>
      <c r="D33" s="42"/>
    </row>
    <row r="34" spans="2:4">
      <c r="C34" s="42"/>
      <c r="D34" s="31"/>
    </row>
    <row r="35" spans="2:4">
      <c r="C35" s="41"/>
      <c r="D35" s="41"/>
    </row>
  </sheetData>
  <pageMargins left="0.7" right="0.7" top="0.75" bottom="0.75" header="0.3" footer="0.3"/>
  <pageSetup paperSize="9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A2" sqref="A2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16384" width="11.42578125" style="32"/>
  </cols>
  <sheetData>
    <row r="1" spans="1:5">
      <c r="B1" s="6" t="s">
        <v>15</v>
      </c>
      <c r="C1" s="6" t="s">
        <v>16</v>
      </c>
      <c r="D1" s="6" t="s">
        <v>34</v>
      </c>
      <c r="E1" s="6" t="s">
        <v>40</v>
      </c>
    </row>
    <row r="2" spans="1:5">
      <c r="A2" s="6">
        <v>76</v>
      </c>
      <c r="B2" s="33" t="s">
        <v>74</v>
      </c>
      <c r="C2" s="34">
        <f>SUM(C3:C11)</f>
        <v>10367400</v>
      </c>
      <c r="D2" s="35">
        <f>SUM(D3:D11)</f>
        <v>0</v>
      </c>
      <c r="E2" s="36">
        <f>D2/C2</f>
        <v>0</v>
      </c>
    </row>
    <row r="3" spans="1:5">
      <c r="B3" s="32" t="s">
        <v>18</v>
      </c>
      <c r="C3" s="37">
        <v>2534000</v>
      </c>
      <c r="D3" s="38">
        <f>D16</f>
        <v>0</v>
      </c>
      <c r="E3" s="40">
        <f t="shared" ref="E3:E8" si="0">D3/C3</f>
        <v>0</v>
      </c>
    </row>
    <row r="4" spans="1:5">
      <c r="B4" s="32" t="s">
        <v>19</v>
      </c>
      <c r="C4" s="37">
        <v>7501600</v>
      </c>
      <c r="D4" s="38">
        <f>D20</f>
        <v>0</v>
      </c>
      <c r="E4" s="40">
        <f t="shared" si="0"/>
        <v>0</v>
      </c>
    </row>
    <row r="5" spans="1:5">
      <c r="B5" s="32" t="s">
        <v>26</v>
      </c>
      <c r="C5" s="37"/>
      <c r="D5" s="38"/>
      <c r="E5" s="40"/>
    </row>
    <row r="6" spans="1:5">
      <c r="B6" s="32" t="s">
        <v>25</v>
      </c>
      <c r="C6" s="37">
        <v>260800</v>
      </c>
      <c r="D6" s="38">
        <f>D24</f>
        <v>0</v>
      </c>
      <c r="E6" s="40">
        <f>D6/C6</f>
        <v>0</v>
      </c>
    </row>
    <row r="7" spans="1:5">
      <c r="B7" s="32" t="s">
        <v>24</v>
      </c>
      <c r="C7" s="37"/>
      <c r="D7" s="38"/>
      <c r="E7" s="40"/>
    </row>
    <row r="8" spans="1:5">
      <c r="B8" s="32" t="s">
        <v>23</v>
      </c>
      <c r="C8" s="37">
        <v>71000</v>
      </c>
      <c r="D8" s="38">
        <f>D28</f>
        <v>0</v>
      </c>
      <c r="E8" s="40">
        <f t="shared" si="0"/>
        <v>0</v>
      </c>
    </row>
    <row r="9" spans="1:5">
      <c r="B9" s="32" t="s">
        <v>39</v>
      </c>
      <c r="C9" s="37"/>
      <c r="D9" s="38"/>
      <c r="E9" s="40"/>
    </row>
    <row r="10" spans="1:5">
      <c r="B10" s="32" t="s">
        <v>21</v>
      </c>
      <c r="C10" s="37"/>
      <c r="D10" s="38"/>
      <c r="E10" s="40"/>
    </row>
    <row r="11" spans="1:5">
      <c r="B11" s="32" t="s">
        <v>20</v>
      </c>
      <c r="C11" s="37"/>
      <c r="D11" s="38"/>
      <c r="E11" s="40"/>
    </row>
    <row r="12" spans="1:5">
      <c r="C12" s="41"/>
    </row>
    <row r="13" spans="1:5">
      <c r="B13" s="33" t="s">
        <v>27</v>
      </c>
      <c r="C13" s="6" t="s">
        <v>28</v>
      </c>
      <c r="D13" s="42" t="s">
        <v>14</v>
      </c>
    </row>
    <row r="14" spans="1:5">
      <c r="B14" s="46"/>
      <c r="C14" s="30"/>
      <c r="D14" s="31"/>
    </row>
    <row r="15" spans="1:5">
      <c r="C15" s="37"/>
      <c r="D15" s="37"/>
    </row>
    <row r="16" spans="1:5">
      <c r="C16" s="37"/>
      <c r="D16" s="45">
        <f>SUM(C14:C16)</f>
        <v>0</v>
      </c>
    </row>
    <row r="17" spans="2:4">
      <c r="B17" s="33" t="s">
        <v>35</v>
      </c>
      <c r="C17" s="13" t="s">
        <v>28</v>
      </c>
      <c r="D17" s="31" t="s">
        <v>14</v>
      </c>
    </row>
    <row r="18" spans="2:4">
      <c r="C18" s="37"/>
      <c r="D18" s="37"/>
    </row>
    <row r="19" spans="2:4">
      <c r="C19" s="37"/>
      <c r="D19" s="37"/>
    </row>
    <row r="20" spans="2:4">
      <c r="C20" s="37"/>
      <c r="D20" s="45">
        <f>SUM(C18:C20)</f>
        <v>0</v>
      </c>
    </row>
    <row r="21" spans="2:4">
      <c r="B21" s="33" t="s">
        <v>36</v>
      </c>
      <c r="C21" s="13" t="s">
        <v>28</v>
      </c>
      <c r="D21" s="31" t="s">
        <v>14</v>
      </c>
    </row>
    <row r="22" spans="2:4">
      <c r="C22" s="37"/>
      <c r="D22" s="37"/>
    </row>
    <row r="23" spans="2:4">
      <c r="C23" s="37"/>
      <c r="D23" s="37"/>
    </row>
    <row r="24" spans="2:4">
      <c r="C24" s="37"/>
      <c r="D24" s="45">
        <f>SUM(C22:C24)</f>
        <v>0</v>
      </c>
    </row>
    <row r="25" spans="2:4">
      <c r="B25" s="33" t="s">
        <v>37</v>
      </c>
      <c r="C25" s="13" t="s">
        <v>28</v>
      </c>
      <c r="D25" s="31" t="s">
        <v>14</v>
      </c>
    </row>
    <row r="26" spans="2:4">
      <c r="C26" s="37"/>
      <c r="D26" s="37"/>
    </row>
    <row r="27" spans="2:4">
      <c r="C27" s="37"/>
      <c r="D27" s="37"/>
    </row>
    <row r="28" spans="2:4">
      <c r="C28" s="37"/>
      <c r="D28" s="45">
        <f>SUM(C26:C28)</f>
        <v>0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B2" sqref="B2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16384" width="11.42578125" style="32"/>
  </cols>
  <sheetData>
    <row r="1" spans="1:5">
      <c r="B1" s="6" t="s">
        <v>15</v>
      </c>
      <c r="C1" s="6" t="s">
        <v>16</v>
      </c>
      <c r="D1" s="6" t="s">
        <v>34</v>
      </c>
      <c r="E1" s="6" t="s">
        <v>40</v>
      </c>
    </row>
    <row r="2" spans="1:5">
      <c r="A2" s="6">
        <v>77</v>
      </c>
      <c r="B2" s="33" t="s">
        <v>75</v>
      </c>
      <c r="C2" s="34">
        <f>SUM(C3:C11)</f>
        <v>421525</v>
      </c>
      <c r="D2" s="35">
        <f>SUM(D3:D11)</f>
        <v>0</v>
      </c>
      <c r="E2" s="36">
        <f>D2/C2</f>
        <v>0</v>
      </c>
    </row>
    <row r="3" spans="1:5">
      <c r="B3" s="32" t="s">
        <v>18</v>
      </c>
      <c r="C3" s="37">
        <v>344231.67</v>
      </c>
      <c r="D3" s="38">
        <f>D16</f>
        <v>0</v>
      </c>
      <c r="E3" s="40">
        <f t="shared" ref="E3:E8" si="0">D3/C3</f>
        <v>0</v>
      </c>
    </row>
    <row r="4" spans="1:5">
      <c r="B4" s="32" t="s">
        <v>19</v>
      </c>
      <c r="C4" s="37">
        <v>72629.33</v>
      </c>
      <c r="D4" s="38">
        <f>D20</f>
        <v>0</v>
      </c>
      <c r="E4" s="40">
        <f t="shared" si="0"/>
        <v>0</v>
      </c>
    </row>
    <row r="5" spans="1:5">
      <c r="B5" s="32" t="s">
        <v>26</v>
      </c>
      <c r="C5" s="37"/>
      <c r="D5" s="38"/>
      <c r="E5" s="40"/>
    </row>
    <row r="6" spans="1:5">
      <c r="B6" s="32" t="s">
        <v>25</v>
      </c>
      <c r="C6" s="37"/>
      <c r="D6" s="38"/>
      <c r="E6" s="40"/>
    </row>
    <row r="7" spans="1:5">
      <c r="B7" s="32" t="s">
        <v>24</v>
      </c>
      <c r="C7" s="37"/>
      <c r="D7" s="38"/>
      <c r="E7" s="40"/>
    </row>
    <row r="8" spans="1:5">
      <c r="B8" s="32" t="s">
        <v>23</v>
      </c>
      <c r="C8" s="37">
        <v>4664</v>
      </c>
      <c r="D8" s="38">
        <f>D24</f>
        <v>0</v>
      </c>
      <c r="E8" s="40">
        <f t="shared" si="0"/>
        <v>0</v>
      </c>
    </row>
    <row r="9" spans="1:5">
      <c r="B9" s="32" t="s">
        <v>39</v>
      </c>
      <c r="C9" s="37"/>
      <c r="D9" s="38"/>
      <c r="E9" s="40"/>
    </row>
    <row r="10" spans="1:5">
      <c r="B10" s="32" t="s">
        <v>21</v>
      </c>
      <c r="C10" s="37"/>
      <c r="D10" s="38"/>
      <c r="E10" s="40"/>
    </row>
    <row r="11" spans="1:5">
      <c r="B11" s="32" t="s">
        <v>20</v>
      </c>
      <c r="C11" s="37"/>
      <c r="D11" s="38"/>
      <c r="E11" s="40"/>
    </row>
    <row r="12" spans="1:5">
      <c r="C12" s="41"/>
    </row>
    <row r="13" spans="1:5">
      <c r="B13" s="33" t="s">
        <v>27</v>
      </c>
      <c r="C13" s="6" t="s">
        <v>28</v>
      </c>
      <c r="D13" s="42" t="s">
        <v>14</v>
      </c>
    </row>
    <row r="14" spans="1:5">
      <c r="B14" s="46"/>
      <c r="C14" s="30"/>
      <c r="D14" s="31"/>
    </row>
    <row r="15" spans="1:5">
      <c r="C15" s="37"/>
      <c r="D15" s="37"/>
    </row>
    <row r="16" spans="1:5">
      <c r="C16" s="37"/>
      <c r="D16" s="45">
        <f>SUM(C14:C16)</f>
        <v>0</v>
      </c>
    </row>
    <row r="17" spans="2:4">
      <c r="B17" s="33" t="s">
        <v>35</v>
      </c>
      <c r="C17" s="13" t="s">
        <v>28</v>
      </c>
      <c r="D17" s="31" t="s">
        <v>14</v>
      </c>
    </row>
    <row r="18" spans="2:4">
      <c r="C18" s="37"/>
      <c r="D18" s="37"/>
    </row>
    <row r="19" spans="2:4">
      <c r="C19" s="37"/>
      <c r="D19" s="37"/>
    </row>
    <row r="20" spans="2:4">
      <c r="C20" s="37"/>
      <c r="D20" s="45">
        <f>SUM(C18:C20)</f>
        <v>0</v>
      </c>
    </row>
    <row r="21" spans="2:4">
      <c r="B21" s="33" t="s">
        <v>37</v>
      </c>
      <c r="C21" s="13" t="s">
        <v>28</v>
      </c>
      <c r="D21" s="31" t="s">
        <v>14</v>
      </c>
    </row>
    <row r="22" spans="2:4">
      <c r="C22" s="37"/>
      <c r="D22" s="37"/>
    </row>
    <row r="23" spans="2:4">
      <c r="C23" s="37"/>
      <c r="D23" s="37"/>
    </row>
    <row r="24" spans="2:4">
      <c r="C24" s="37"/>
      <c r="D24" s="45">
        <f>SUM(C22:C24)</f>
        <v>0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2:C14"/>
  <sheetViews>
    <sheetView showFormulas="1" workbookViewId="0">
      <selection activeCell="A2" sqref="A2:C14"/>
    </sheetView>
  </sheetViews>
  <sheetFormatPr baseColWidth="10" defaultRowHeight="15"/>
  <cols>
    <col min="1" max="1" width="3.7109375" customWidth="1"/>
    <col min="2" max="2" width="24.5703125" bestFit="1" customWidth="1"/>
    <col min="3" max="3" width="3.5703125" bestFit="1" customWidth="1"/>
  </cols>
  <sheetData>
    <row r="2" spans="1:3">
      <c r="A2" s="5" t="s">
        <v>15</v>
      </c>
      <c r="B2" s="5" t="s">
        <v>92</v>
      </c>
      <c r="C2" s="5" t="s">
        <v>93</v>
      </c>
    </row>
    <row r="3" spans="1:3">
      <c r="A3">
        <v>51</v>
      </c>
      <c r="B3" t="s">
        <v>64</v>
      </c>
      <c r="C3" t="s">
        <v>80</v>
      </c>
    </row>
    <row r="4" spans="1:3">
      <c r="A4">
        <v>52</v>
      </c>
      <c r="B4" t="s">
        <v>65</v>
      </c>
      <c r="C4" t="s">
        <v>91</v>
      </c>
    </row>
    <row r="5" spans="1:3">
      <c r="A5">
        <v>53</v>
      </c>
      <c r="B5" t="s">
        <v>66</v>
      </c>
      <c r="C5" t="s">
        <v>81</v>
      </c>
    </row>
    <row r="6" spans="1:3">
      <c r="A6">
        <v>54</v>
      </c>
      <c r="B6" t="s">
        <v>67</v>
      </c>
      <c r="C6" t="s">
        <v>82</v>
      </c>
    </row>
    <row r="7" spans="1:3">
      <c r="A7">
        <v>55</v>
      </c>
      <c r="B7" t="s">
        <v>68</v>
      </c>
      <c r="C7" t="s">
        <v>83</v>
      </c>
    </row>
    <row r="8" spans="1:3">
      <c r="A8">
        <v>71</v>
      </c>
      <c r="B8" t="s">
        <v>69</v>
      </c>
      <c r="C8" t="s">
        <v>84</v>
      </c>
    </row>
    <row r="9" spans="1:3">
      <c r="A9">
        <v>72</v>
      </c>
      <c r="B9" t="s">
        <v>70</v>
      </c>
      <c r="C9" t="s">
        <v>85</v>
      </c>
    </row>
    <row r="10" spans="1:3">
      <c r="A10">
        <v>73</v>
      </c>
      <c r="B10" t="s">
        <v>71</v>
      </c>
      <c r="C10" t="s">
        <v>86</v>
      </c>
    </row>
    <row r="11" spans="1:3">
      <c r="A11">
        <v>74</v>
      </c>
      <c r="B11" t="s">
        <v>72</v>
      </c>
      <c r="C11" t="s">
        <v>87</v>
      </c>
    </row>
    <row r="12" spans="1:3">
      <c r="A12">
        <v>75</v>
      </c>
      <c r="B12" t="s">
        <v>73</v>
      </c>
      <c r="C12" t="s">
        <v>88</v>
      </c>
    </row>
    <row r="13" spans="1:3">
      <c r="A13">
        <v>76</v>
      </c>
      <c r="B13" t="s">
        <v>74</v>
      </c>
      <c r="C13" t="s">
        <v>89</v>
      </c>
    </row>
    <row r="14" spans="1:3">
      <c r="A14">
        <v>77</v>
      </c>
      <c r="B14" t="s">
        <v>75</v>
      </c>
      <c r="C14" t="s">
        <v>90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E35"/>
  <sheetViews>
    <sheetView zoomScaleNormal="100" workbookViewId="0">
      <selection activeCell="C26" sqref="C26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5.140625" style="32" bestFit="1" customWidth="1"/>
    <col min="5" max="16384" width="11.42578125" style="32"/>
  </cols>
  <sheetData>
    <row r="1" spans="2:5">
      <c r="B1" s="6" t="s">
        <v>15</v>
      </c>
      <c r="C1" s="6" t="s">
        <v>16</v>
      </c>
      <c r="D1" s="6" t="s">
        <v>34</v>
      </c>
      <c r="E1" s="6" t="s">
        <v>40</v>
      </c>
    </row>
    <row r="2" spans="2:5">
      <c r="B2" s="33" t="s">
        <v>0</v>
      </c>
      <c r="C2" s="34">
        <v>3037392.2</v>
      </c>
      <c r="D2" s="35">
        <f>SUM(D3:D8)</f>
        <v>0</v>
      </c>
      <c r="E2" s="36">
        <f>D2/C2</f>
        <v>0</v>
      </c>
    </row>
    <row r="3" spans="2:5">
      <c r="B3" s="32" t="s">
        <v>18</v>
      </c>
      <c r="C3" s="37">
        <v>1535392.2</v>
      </c>
      <c r="D3" s="38">
        <f>D16</f>
        <v>0</v>
      </c>
      <c r="E3" s="39">
        <f t="shared" ref="E3:E8" si="0">D3/C3</f>
        <v>0</v>
      </c>
    </row>
    <row r="4" spans="2:5">
      <c r="B4" s="32" t="s">
        <v>19</v>
      </c>
      <c r="C4" s="37">
        <v>1366000</v>
      </c>
      <c r="D4" s="38">
        <f>D20</f>
        <v>0</v>
      </c>
      <c r="E4" s="39">
        <f t="shared" si="0"/>
        <v>0</v>
      </c>
    </row>
    <row r="5" spans="2:5">
      <c r="B5" s="32" t="s">
        <v>26</v>
      </c>
      <c r="C5" s="37"/>
      <c r="D5" s="38"/>
      <c r="E5" s="39"/>
    </row>
    <row r="6" spans="2:5">
      <c r="B6" s="32" t="s">
        <v>25</v>
      </c>
      <c r="C6" s="37">
        <v>86000</v>
      </c>
      <c r="D6" s="38">
        <f>D24</f>
        <v>0</v>
      </c>
      <c r="E6" s="39">
        <f t="shared" si="0"/>
        <v>0</v>
      </c>
    </row>
    <row r="7" spans="2:5">
      <c r="B7" s="32" t="s">
        <v>24</v>
      </c>
      <c r="C7" s="37"/>
      <c r="D7" s="38"/>
      <c r="E7" s="39"/>
    </row>
    <row r="8" spans="2:5">
      <c r="B8" s="32" t="s">
        <v>23</v>
      </c>
      <c r="C8" s="37">
        <v>50000</v>
      </c>
      <c r="D8" s="38">
        <f>D28</f>
        <v>0</v>
      </c>
      <c r="E8" s="39">
        <f t="shared" si="0"/>
        <v>0</v>
      </c>
    </row>
    <row r="9" spans="2:5">
      <c r="B9" s="32" t="s">
        <v>39</v>
      </c>
      <c r="C9" s="37"/>
      <c r="D9" s="38"/>
      <c r="E9" s="40"/>
    </row>
    <row r="10" spans="2:5">
      <c r="B10" s="32" t="s">
        <v>21</v>
      </c>
      <c r="C10" s="37"/>
      <c r="D10" s="38"/>
      <c r="E10" s="40"/>
    </row>
    <row r="11" spans="2:5">
      <c r="B11" s="32" t="s">
        <v>20</v>
      </c>
      <c r="C11" s="37"/>
      <c r="D11" s="38"/>
      <c r="E11" s="40"/>
    </row>
    <row r="12" spans="2:5">
      <c r="C12" s="41"/>
    </row>
    <row r="13" spans="2:5">
      <c r="B13" s="33" t="s">
        <v>27</v>
      </c>
      <c r="C13" s="6" t="s">
        <v>28</v>
      </c>
      <c r="D13" s="42" t="s">
        <v>14</v>
      </c>
    </row>
    <row r="14" spans="2:5">
      <c r="C14" s="37"/>
      <c r="D14" s="37"/>
    </row>
    <row r="15" spans="2:5">
      <c r="C15" s="37"/>
      <c r="D15" s="37"/>
    </row>
    <row r="16" spans="2:5">
      <c r="C16" s="37"/>
      <c r="D16" s="45">
        <f>SUM(C14:C16)</f>
        <v>0</v>
      </c>
    </row>
    <row r="17" spans="2:4">
      <c r="B17" s="33" t="s">
        <v>35</v>
      </c>
      <c r="C17" s="13" t="s">
        <v>28</v>
      </c>
      <c r="D17" s="31" t="s">
        <v>14</v>
      </c>
    </row>
    <row r="18" spans="2:4">
      <c r="C18" s="37"/>
      <c r="D18" s="37"/>
    </row>
    <row r="19" spans="2:4">
      <c r="C19" s="37"/>
      <c r="D19" s="37"/>
    </row>
    <row r="20" spans="2:4">
      <c r="C20" s="37"/>
      <c r="D20" s="45">
        <f>SUM(C18:C20)</f>
        <v>0</v>
      </c>
    </row>
    <row r="21" spans="2:4">
      <c r="B21" s="33" t="s">
        <v>36</v>
      </c>
      <c r="C21" s="13" t="s">
        <v>28</v>
      </c>
      <c r="D21" s="31" t="s">
        <v>14</v>
      </c>
    </row>
    <row r="22" spans="2:4">
      <c r="C22" s="37"/>
      <c r="D22" s="37"/>
    </row>
    <row r="23" spans="2:4">
      <c r="C23" s="37"/>
      <c r="D23" s="37"/>
    </row>
    <row r="24" spans="2:4">
      <c r="C24" s="37"/>
      <c r="D24" s="45">
        <f>SUM(C22:C24)</f>
        <v>0</v>
      </c>
    </row>
    <row r="25" spans="2:4">
      <c r="B25" s="33" t="s">
        <v>37</v>
      </c>
      <c r="C25" s="13" t="s">
        <v>28</v>
      </c>
      <c r="D25" s="31" t="s">
        <v>14</v>
      </c>
    </row>
    <row r="26" spans="2:4">
      <c r="C26" s="37"/>
      <c r="D26" s="37"/>
    </row>
    <row r="27" spans="2:4">
      <c r="C27" s="37"/>
      <c r="D27" s="37"/>
    </row>
    <row r="28" spans="2:4">
      <c r="C28" s="37"/>
      <c r="D28" s="45">
        <f>SUM(C26:C28)</f>
        <v>0</v>
      </c>
    </row>
    <row r="29" spans="2:4">
      <c r="B29" s="33"/>
      <c r="C29" s="6"/>
      <c r="D29" s="42"/>
    </row>
    <row r="30" spans="2:4">
      <c r="C30" s="41"/>
      <c r="D30" s="41"/>
    </row>
    <row r="31" spans="2:4">
      <c r="C31" s="41"/>
      <c r="D31" s="41"/>
    </row>
    <row r="32" spans="2:4">
      <c r="C32" s="41"/>
      <c r="D32" s="41"/>
    </row>
    <row r="33" spans="2:4">
      <c r="B33" s="33"/>
      <c r="C33" s="6"/>
      <c r="D33" s="42"/>
    </row>
    <row r="34" spans="2:4">
      <c r="C34" s="41"/>
      <c r="D34" s="41"/>
    </row>
    <row r="35" spans="2:4">
      <c r="C35" s="41"/>
      <c r="D35" s="41"/>
    </row>
  </sheetData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E34"/>
  <sheetViews>
    <sheetView workbookViewId="0">
      <selection activeCell="C18" sqref="C18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7.140625" style="32" customWidth="1"/>
    <col min="5" max="16384" width="11.42578125" style="32"/>
  </cols>
  <sheetData>
    <row r="1" spans="2:5">
      <c r="B1" s="6" t="s">
        <v>15</v>
      </c>
      <c r="C1" s="6" t="s">
        <v>16</v>
      </c>
      <c r="D1" s="6" t="s">
        <v>34</v>
      </c>
      <c r="E1" s="6" t="s">
        <v>40</v>
      </c>
    </row>
    <row r="2" spans="2:5">
      <c r="B2" s="33" t="s">
        <v>1</v>
      </c>
      <c r="C2" s="34">
        <v>334864.11</v>
      </c>
      <c r="D2" s="35">
        <f>SUM(D3:D4)</f>
        <v>0</v>
      </c>
      <c r="E2" s="36">
        <f>D2/C2</f>
        <v>0</v>
      </c>
    </row>
    <row r="3" spans="2:5">
      <c r="B3" s="32" t="s">
        <v>18</v>
      </c>
      <c r="C3" s="37">
        <v>128865.11</v>
      </c>
      <c r="D3" s="38">
        <f>D16</f>
        <v>0</v>
      </c>
      <c r="E3" s="40">
        <f>D3/C3</f>
        <v>0</v>
      </c>
    </row>
    <row r="4" spans="2:5">
      <c r="B4" s="32" t="s">
        <v>19</v>
      </c>
      <c r="C4" s="37">
        <v>205999</v>
      </c>
      <c r="D4" s="38">
        <f>D20</f>
        <v>0</v>
      </c>
      <c r="E4" s="40">
        <f>D4/C4</f>
        <v>0</v>
      </c>
    </row>
    <row r="5" spans="2:5">
      <c r="B5" s="32" t="s">
        <v>26</v>
      </c>
      <c r="C5" s="37"/>
      <c r="D5" s="38"/>
    </row>
    <row r="6" spans="2:5">
      <c r="B6" s="32" t="s">
        <v>25</v>
      </c>
      <c r="C6" s="37"/>
    </row>
    <row r="7" spans="2:5">
      <c r="B7" s="32" t="s">
        <v>24</v>
      </c>
      <c r="C7" s="37"/>
      <c r="D7" s="38"/>
    </row>
    <row r="8" spans="2:5">
      <c r="B8" s="32" t="s">
        <v>23</v>
      </c>
      <c r="C8" s="37"/>
    </row>
    <row r="9" spans="2:5">
      <c r="B9" s="32" t="s">
        <v>39</v>
      </c>
      <c r="C9" s="37"/>
      <c r="D9" s="38"/>
    </row>
    <row r="10" spans="2:5">
      <c r="B10" s="32" t="s">
        <v>21</v>
      </c>
      <c r="C10" s="37"/>
      <c r="D10" s="38"/>
    </row>
    <row r="11" spans="2:5">
      <c r="B11" s="32" t="s">
        <v>20</v>
      </c>
      <c r="C11" s="37"/>
      <c r="D11" s="38"/>
    </row>
    <row r="12" spans="2:5">
      <c r="C12" s="41"/>
    </row>
    <row r="13" spans="2:5">
      <c r="B13" s="33" t="s">
        <v>27</v>
      </c>
      <c r="C13" s="6" t="s">
        <v>28</v>
      </c>
      <c r="D13" s="42" t="s">
        <v>14</v>
      </c>
    </row>
    <row r="14" spans="2:5">
      <c r="C14" s="37"/>
      <c r="D14" s="37"/>
    </row>
    <row r="15" spans="2:5">
      <c r="C15" s="37"/>
      <c r="D15" s="37"/>
    </row>
    <row r="16" spans="2:5">
      <c r="C16" s="37"/>
      <c r="D16" s="45">
        <f>SUM(C14:C16)</f>
        <v>0</v>
      </c>
    </row>
    <row r="17" spans="2:4">
      <c r="B17" s="33" t="s">
        <v>35</v>
      </c>
      <c r="C17" s="13" t="s">
        <v>28</v>
      </c>
      <c r="D17" s="31" t="s">
        <v>14</v>
      </c>
    </row>
    <row r="18" spans="2:4">
      <c r="C18" s="37"/>
      <c r="D18" s="37"/>
    </row>
    <row r="19" spans="2:4">
      <c r="C19" s="37"/>
      <c r="D19" s="37"/>
    </row>
    <row r="20" spans="2:4">
      <c r="C20" s="37"/>
      <c r="D20" s="45">
        <f>SUM(C18:C20)</f>
        <v>0</v>
      </c>
    </row>
    <row r="21" spans="2:4">
      <c r="B21" s="33"/>
      <c r="C21" s="6"/>
      <c r="D21" s="42"/>
    </row>
    <row r="22" spans="2:4">
      <c r="C22" s="41"/>
      <c r="D22" s="41"/>
    </row>
    <row r="23" spans="2:4">
      <c r="C23" s="41"/>
      <c r="D23" s="41"/>
    </row>
    <row r="24" spans="2:4">
      <c r="C24" s="41"/>
      <c r="D24" s="41"/>
    </row>
    <row r="25" spans="2:4">
      <c r="B25" s="33"/>
      <c r="C25" s="6"/>
      <c r="D25" s="42"/>
    </row>
    <row r="26" spans="2:4">
      <c r="C26" s="41"/>
      <c r="D26" s="41"/>
    </row>
    <row r="27" spans="2:4">
      <c r="C27" s="41"/>
      <c r="D27" s="41"/>
    </row>
    <row r="28" spans="2:4">
      <c r="B28" s="33"/>
      <c r="C28" s="6"/>
      <c r="D28" s="42"/>
    </row>
    <row r="29" spans="2:4">
      <c r="C29" s="41"/>
      <c r="D29" s="41"/>
    </row>
    <row r="30" spans="2:4">
      <c r="C30" s="41"/>
      <c r="D30" s="41"/>
    </row>
    <row r="31" spans="2:4">
      <c r="C31" s="41"/>
      <c r="D31" s="41"/>
    </row>
    <row r="32" spans="2:4">
      <c r="B32" s="33"/>
      <c r="C32" s="6"/>
      <c r="D32" s="42"/>
    </row>
    <row r="33" spans="3:4">
      <c r="C33" s="41"/>
      <c r="D33" s="41"/>
    </row>
    <row r="34" spans="3:4">
      <c r="C34" s="41"/>
      <c r="D34" s="41"/>
    </row>
  </sheetData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E32"/>
  <sheetViews>
    <sheetView topLeftCell="B1" workbookViewId="0">
      <selection activeCell="C17" sqref="C17"/>
    </sheetView>
  </sheetViews>
  <sheetFormatPr baseColWidth="10" defaultRowHeight="15"/>
  <cols>
    <col min="1" max="1" width="4" customWidth="1"/>
    <col min="2" max="2" width="50.5703125" bestFit="1" customWidth="1"/>
    <col min="3" max="3" width="16.85546875" bestFit="1" customWidth="1"/>
    <col min="4" max="4" width="17" customWidth="1"/>
  </cols>
  <sheetData>
    <row r="1" spans="2:5">
      <c r="B1" s="6" t="s">
        <v>15</v>
      </c>
      <c r="C1" s="6" t="s">
        <v>16</v>
      </c>
      <c r="D1" s="6" t="s">
        <v>34</v>
      </c>
      <c r="E1" s="6" t="s">
        <v>40</v>
      </c>
    </row>
    <row r="2" spans="2:5">
      <c r="B2" s="5" t="s">
        <v>2</v>
      </c>
      <c r="C2" s="4">
        <v>619952.99</v>
      </c>
      <c r="D2" s="10">
        <f>SUM(D3:D8)</f>
        <v>0</v>
      </c>
      <c r="E2" s="16">
        <f>D2/C2</f>
        <v>0</v>
      </c>
    </row>
    <row r="3" spans="2:5">
      <c r="B3" t="s">
        <v>18</v>
      </c>
      <c r="C3" s="8">
        <v>362952.99</v>
      </c>
      <c r="D3" s="7">
        <f>D15</f>
        <v>0</v>
      </c>
      <c r="E3" s="15">
        <f t="shared" ref="E3:E8" si="0">D3/C3</f>
        <v>0</v>
      </c>
    </row>
    <row r="4" spans="2:5">
      <c r="B4" t="s">
        <v>19</v>
      </c>
      <c r="C4" s="8">
        <v>206535</v>
      </c>
      <c r="D4" s="7">
        <f>D18</f>
        <v>0</v>
      </c>
      <c r="E4" s="15">
        <f t="shared" si="0"/>
        <v>0</v>
      </c>
    </row>
    <row r="5" spans="2:5">
      <c r="B5" t="s">
        <v>26</v>
      </c>
      <c r="C5" s="8"/>
      <c r="D5" s="7"/>
      <c r="E5" s="15"/>
    </row>
    <row r="6" spans="2:5">
      <c r="B6" t="s">
        <v>25</v>
      </c>
      <c r="C6" s="8">
        <v>49809</v>
      </c>
      <c r="D6" s="7">
        <f>D22</f>
        <v>0</v>
      </c>
      <c r="E6" s="15">
        <f t="shared" si="0"/>
        <v>0</v>
      </c>
    </row>
    <row r="7" spans="2:5">
      <c r="B7" t="s">
        <v>24</v>
      </c>
      <c r="C7" s="8"/>
      <c r="D7" s="7"/>
      <c r="E7" s="15"/>
    </row>
    <row r="8" spans="2:5">
      <c r="B8" t="s">
        <v>23</v>
      </c>
      <c r="C8" s="8">
        <v>656</v>
      </c>
      <c r="D8" s="7">
        <f>D25</f>
        <v>0</v>
      </c>
      <c r="E8" s="15">
        <f t="shared" si="0"/>
        <v>0</v>
      </c>
    </row>
    <row r="9" spans="2:5">
      <c r="B9" t="s">
        <v>39</v>
      </c>
      <c r="C9" s="8"/>
      <c r="D9" s="7"/>
      <c r="E9" s="15"/>
    </row>
    <row r="10" spans="2:5">
      <c r="B10" t="s">
        <v>21</v>
      </c>
      <c r="C10" s="8"/>
      <c r="D10" s="7"/>
      <c r="E10" s="15"/>
    </row>
    <row r="11" spans="2:5">
      <c r="B11" t="s">
        <v>20</v>
      </c>
      <c r="C11" s="8"/>
      <c r="D11" s="7"/>
      <c r="E11" s="15"/>
    </row>
    <row r="12" spans="2:5">
      <c r="C12" s="2"/>
    </row>
    <row r="13" spans="2:5">
      <c r="B13" s="5" t="s">
        <v>27</v>
      </c>
      <c r="C13" s="6" t="s">
        <v>28</v>
      </c>
      <c r="D13" s="3" t="s">
        <v>14</v>
      </c>
    </row>
    <row r="14" spans="2:5">
      <c r="C14" s="2"/>
      <c r="D14" s="2"/>
    </row>
    <row r="15" spans="2:5">
      <c r="C15" s="2"/>
      <c r="D15" s="11">
        <f>SUM(C14:C15)</f>
        <v>0</v>
      </c>
    </row>
    <row r="16" spans="2:5">
      <c r="B16" s="5" t="s">
        <v>35</v>
      </c>
      <c r="C16" s="6" t="s">
        <v>28</v>
      </c>
      <c r="D16" s="3" t="s">
        <v>14</v>
      </c>
    </row>
    <row r="17" spans="2:4">
      <c r="C17" s="2"/>
      <c r="D17" s="2"/>
    </row>
    <row r="18" spans="2:4">
      <c r="C18" s="2"/>
      <c r="D18" s="11">
        <f>SUM(C17:C18)</f>
        <v>0</v>
      </c>
    </row>
    <row r="19" spans="2:4">
      <c r="B19" s="5" t="s">
        <v>36</v>
      </c>
      <c r="C19" s="6" t="s">
        <v>28</v>
      </c>
      <c r="D19" s="3" t="s">
        <v>14</v>
      </c>
    </row>
    <row r="20" spans="2:4">
      <c r="C20" s="2"/>
      <c r="D20" s="2"/>
    </row>
    <row r="21" spans="2:4">
      <c r="C21" s="2"/>
      <c r="D21" s="2"/>
    </row>
    <row r="22" spans="2:4">
      <c r="C22" s="2"/>
      <c r="D22" s="11">
        <f>SUM(C20:C22)</f>
        <v>0</v>
      </c>
    </row>
    <row r="23" spans="2:4">
      <c r="B23" s="5" t="s">
        <v>37</v>
      </c>
      <c r="C23" s="6" t="s">
        <v>28</v>
      </c>
      <c r="D23" s="3" t="s">
        <v>14</v>
      </c>
    </row>
    <row r="24" spans="2:4">
      <c r="C24" s="2"/>
      <c r="D24" s="2"/>
    </row>
    <row r="25" spans="2:4">
      <c r="C25" s="2"/>
      <c r="D25" s="11">
        <f>SUM(C24:C25)</f>
        <v>0</v>
      </c>
    </row>
    <row r="26" spans="2:4">
      <c r="B26" s="5"/>
      <c r="C26" s="6"/>
      <c r="D26" s="3"/>
    </row>
    <row r="27" spans="2:4">
      <c r="C27" s="2"/>
      <c r="D27" s="2"/>
    </row>
    <row r="28" spans="2:4">
      <c r="C28" s="2"/>
      <c r="D28" s="2"/>
    </row>
    <row r="29" spans="2:4">
      <c r="C29" s="2"/>
      <c r="D29" s="2"/>
    </row>
    <row r="30" spans="2:4">
      <c r="B30" s="5"/>
      <c r="C30" s="6"/>
      <c r="D30" s="3"/>
    </row>
    <row r="31" spans="2:4">
      <c r="C31" s="2"/>
      <c r="D31" s="2"/>
    </row>
    <row r="32" spans="2:4">
      <c r="C32" s="2"/>
      <c r="D32" s="2"/>
    </row>
  </sheetData>
  <pageMargins left="0.7" right="0.7" top="0.75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3"/>
  <sheetViews>
    <sheetView view="pageLayout" topLeftCell="B1" zoomScaleNormal="100" workbookViewId="0">
      <selection activeCell="D9" sqref="D9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7.140625" style="32" customWidth="1"/>
    <col min="5" max="5" width="11.42578125" style="32"/>
    <col min="6" max="6" width="16.7109375" style="32" customWidth="1"/>
    <col min="7" max="7" width="11.42578125" style="32"/>
    <col min="8" max="8" width="15.140625" style="32" bestFit="1" customWidth="1"/>
    <col min="9" max="9" width="13.85546875" style="32" bestFit="1" customWidth="1"/>
    <col min="10" max="16384" width="11.42578125" style="32"/>
  </cols>
  <sheetData>
    <row r="1" spans="2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140</v>
      </c>
      <c r="H1" s="75" t="s">
        <v>325</v>
      </c>
      <c r="I1" s="76" t="s">
        <v>327</v>
      </c>
      <c r="J1" s="75" t="s">
        <v>326</v>
      </c>
    </row>
    <row r="2" spans="2:10">
      <c r="B2" s="33" t="s">
        <v>3</v>
      </c>
      <c r="C2" s="34">
        <v>138670733.22999999</v>
      </c>
      <c r="D2" s="35">
        <f>SUM(D3:D11)</f>
        <v>1616768</v>
      </c>
      <c r="E2" s="36">
        <f>D2/C2</f>
        <v>1.1659042700224425E-2</v>
      </c>
      <c r="F2" s="35">
        <f>SUM(F3:F11)</f>
        <v>2646768</v>
      </c>
      <c r="G2" s="36">
        <f>F2/C2</f>
        <v>1.908670949053148E-2</v>
      </c>
      <c r="H2" s="70">
        <f>C2-D2+F2</f>
        <v>139700733.22999999</v>
      </c>
      <c r="I2" s="70">
        <f>H2-C2</f>
        <v>1030000</v>
      </c>
      <c r="J2" s="71">
        <f>I2/C2</f>
        <v>7.4276667903070553E-3</v>
      </c>
    </row>
    <row r="3" spans="2:10">
      <c r="B3" s="32" t="s">
        <v>18</v>
      </c>
      <c r="C3" s="37">
        <v>52536753.840000004</v>
      </c>
      <c r="D3" s="38">
        <f>D15</f>
        <v>0</v>
      </c>
      <c r="E3" s="40">
        <f t="shared" ref="E3:E9" si="0">D3/C3</f>
        <v>0</v>
      </c>
      <c r="G3" s="40"/>
      <c r="H3" s="77">
        <f t="shared" ref="H3:H9" si="1">C3-D3+F3</f>
        <v>52536753.840000004</v>
      </c>
      <c r="I3" s="77">
        <f t="shared" ref="I3:I9" si="2">H3-C3</f>
        <v>0</v>
      </c>
      <c r="J3" s="78">
        <f t="shared" ref="J3:J9" si="3">I3/C3</f>
        <v>0</v>
      </c>
    </row>
    <row r="4" spans="2:10">
      <c r="B4" s="32" t="s">
        <v>19</v>
      </c>
      <c r="C4" s="37">
        <v>16576960.119999999</v>
      </c>
      <c r="D4" s="38">
        <f>D18</f>
        <v>0</v>
      </c>
      <c r="E4" s="40">
        <f t="shared" si="0"/>
        <v>0</v>
      </c>
      <c r="G4" s="40"/>
      <c r="H4" s="77">
        <f t="shared" si="1"/>
        <v>16576960.119999999</v>
      </c>
      <c r="I4" s="77">
        <f t="shared" si="2"/>
        <v>0</v>
      </c>
      <c r="J4" s="78">
        <f t="shared" si="3"/>
        <v>0</v>
      </c>
    </row>
    <row r="5" spans="2:10">
      <c r="B5" s="32" t="s">
        <v>26</v>
      </c>
      <c r="C5" s="37"/>
      <c r="D5" s="38"/>
      <c r="E5" s="40"/>
      <c r="G5" s="40"/>
      <c r="H5" s="77"/>
      <c r="I5" s="77"/>
      <c r="J5" s="78"/>
    </row>
    <row r="6" spans="2:10">
      <c r="B6" s="32" t="s">
        <v>25</v>
      </c>
      <c r="C6" s="37">
        <v>54814034.579999998</v>
      </c>
      <c r="D6" s="38">
        <f>D23</f>
        <v>1616768</v>
      </c>
      <c r="E6" s="40">
        <f t="shared" si="0"/>
        <v>2.9495511731404467E-2</v>
      </c>
      <c r="F6" s="38">
        <f>C20+C21+C32</f>
        <v>340000</v>
      </c>
      <c r="G6" s="40">
        <f>F6/C6</f>
        <v>6.2027909933135231E-3</v>
      </c>
      <c r="H6" s="77">
        <f t="shared" si="1"/>
        <v>53537266.579999998</v>
      </c>
      <c r="I6" s="77">
        <f t="shared" si="2"/>
        <v>-1276768</v>
      </c>
      <c r="J6" s="79">
        <f t="shared" si="3"/>
        <v>-2.3292720738090942E-2</v>
      </c>
    </row>
    <row r="7" spans="2:10">
      <c r="B7" s="32" t="s">
        <v>24</v>
      </c>
      <c r="C7" s="37"/>
      <c r="D7" s="38"/>
      <c r="E7" s="40"/>
      <c r="G7" s="40"/>
      <c r="H7" s="77"/>
      <c r="I7" s="77"/>
      <c r="J7" s="78"/>
    </row>
    <row r="8" spans="2:10">
      <c r="B8" s="32" t="s">
        <v>23</v>
      </c>
      <c r="C8" s="37">
        <v>8974137.6899999995</v>
      </c>
      <c r="D8" s="38">
        <f>D26</f>
        <v>0</v>
      </c>
      <c r="E8" s="40">
        <f t="shared" si="0"/>
        <v>0</v>
      </c>
      <c r="G8" s="40"/>
      <c r="H8" s="77">
        <f t="shared" si="1"/>
        <v>8974137.6899999995</v>
      </c>
      <c r="I8" s="77">
        <f t="shared" si="2"/>
        <v>0</v>
      </c>
      <c r="J8" s="78">
        <f t="shared" si="3"/>
        <v>0</v>
      </c>
    </row>
    <row r="9" spans="2:10">
      <c r="B9" s="32" t="s">
        <v>39</v>
      </c>
      <c r="C9" s="37">
        <v>5768847</v>
      </c>
      <c r="D9" s="38">
        <f>D29</f>
        <v>0</v>
      </c>
      <c r="E9" s="40">
        <f t="shared" si="0"/>
        <v>0</v>
      </c>
      <c r="F9" s="38">
        <f>C22+C31</f>
        <v>2306768</v>
      </c>
      <c r="G9" s="40">
        <f>F9/C9</f>
        <v>0.39986638577864864</v>
      </c>
      <c r="H9" s="77">
        <f t="shared" si="1"/>
        <v>8075615</v>
      </c>
      <c r="I9" s="77">
        <f t="shared" si="2"/>
        <v>2306768</v>
      </c>
      <c r="J9" s="78">
        <f t="shared" si="3"/>
        <v>0.39986638577864864</v>
      </c>
    </row>
    <row r="10" spans="2:10">
      <c r="B10" s="32" t="s">
        <v>21</v>
      </c>
      <c r="C10" s="37"/>
      <c r="D10" s="38"/>
      <c r="G10" s="36"/>
      <c r="H10" s="77"/>
      <c r="I10" s="77"/>
      <c r="J10" s="78"/>
    </row>
    <row r="11" spans="2:10">
      <c r="B11" s="32" t="s">
        <v>20</v>
      </c>
      <c r="C11" s="37"/>
      <c r="D11" s="38"/>
      <c r="G11" s="40"/>
      <c r="H11" s="77"/>
      <c r="I11" s="77"/>
      <c r="J11" s="78"/>
    </row>
    <row r="12" spans="2:10">
      <c r="C12" s="41"/>
    </row>
    <row r="13" spans="2:10">
      <c r="B13" s="33" t="s">
        <v>27</v>
      </c>
      <c r="C13" s="6" t="s">
        <v>28</v>
      </c>
      <c r="D13" s="42" t="s">
        <v>14</v>
      </c>
      <c r="E13" s="6" t="s">
        <v>108</v>
      </c>
    </row>
    <row r="14" spans="2:10">
      <c r="C14" s="37"/>
      <c r="D14" s="37"/>
    </row>
    <row r="15" spans="2:10">
      <c r="C15" s="37"/>
      <c r="D15" s="45">
        <f>SUM(C14:C15)</f>
        <v>0</v>
      </c>
    </row>
    <row r="16" spans="2:10">
      <c r="B16" s="33" t="s">
        <v>35</v>
      </c>
      <c r="C16" s="13" t="s">
        <v>28</v>
      </c>
      <c r="D16" s="31" t="s">
        <v>14</v>
      </c>
      <c r="E16" s="6" t="s">
        <v>108</v>
      </c>
    </row>
    <row r="17" spans="1:5">
      <c r="C17" s="37"/>
      <c r="D17" s="37"/>
    </row>
    <row r="18" spans="1:5">
      <c r="C18" s="37"/>
      <c r="D18" s="45">
        <f>SUM(C17:C18)</f>
        <v>0</v>
      </c>
    </row>
    <row r="19" spans="1:5">
      <c r="B19" s="33" t="s">
        <v>36</v>
      </c>
      <c r="C19" s="13" t="s">
        <v>28</v>
      </c>
      <c r="D19" s="31" t="s">
        <v>14</v>
      </c>
      <c r="E19" s="6" t="s">
        <v>108</v>
      </c>
    </row>
    <row r="20" spans="1:5">
      <c r="A20" s="32">
        <v>1</v>
      </c>
      <c r="B20" s="32" t="s">
        <v>306</v>
      </c>
      <c r="C20" s="37">
        <v>200000</v>
      </c>
      <c r="D20" s="37"/>
      <c r="E20" s="32">
        <v>4</v>
      </c>
    </row>
    <row r="21" spans="1:5">
      <c r="A21" s="32">
        <v>2</v>
      </c>
      <c r="B21" s="32" t="s">
        <v>307</v>
      </c>
      <c r="C21" s="37">
        <v>40000</v>
      </c>
      <c r="D21" s="37"/>
      <c r="E21" s="32">
        <v>4</v>
      </c>
    </row>
    <row r="22" spans="1:5">
      <c r="A22" s="32">
        <v>3</v>
      </c>
      <c r="B22" s="32" t="s">
        <v>308</v>
      </c>
      <c r="C22" s="37">
        <v>1376768</v>
      </c>
      <c r="D22" s="37"/>
      <c r="E22" s="32">
        <v>7</v>
      </c>
    </row>
    <row r="23" spans="1:5">
      <c r="C23" s="37"/>
      <c r="D23" s="45">
        <f>SUM(C20:C23)</f>
        <v>1616768</v>
      </c>
    </row>
    <row r="24" spans="1:5">
      <c r="B24" s="33" t="s">
        <v>37</v>
      </c>
      <c r="C24" s="13" t="s">
        <v>28</v>
      </c>
      <c r="D24" s="31" t="s">
        <v>14</v>
      </c>
      <c r="E24" s="6" t="s">
        <v>108</v>
      </c>
    </row>
    <row r="25" spans="1:5">
      <c r="C25" s="37"/>
      <c r="D25" s="37"/>
    </row>
    <row r="26" spans="1:5">
      <c r="C26" s="37"/>
      <c r="D26" s="45">
        <f>SUM(C25:C26)</f>
        <v>0</v>
      </c>
    </row>
    <row r="27" spans="1:5">
      <c r="B27" s="33" t="s">
        <v>31</v>
      </c>
      <c r="C27" s="13" t="s">
        <v>28</v>
      </c>
      <c r="D27" s="31" t="s">
        <v>14</v>
      </c>
      <c r="E27" s="6" t="s">
        <v>108</v>
      </c>
    </row>
    <row r="28" spans="1:5">
      <c r="C28" s="37"/>
      <c r="D28" s="37"/>
    </row>
    <row r="29" spans="1:5">
      <c r="C29" s="37"/>
      <c r="D29" s="45">
        <f>SUM(C28:C29)</f>
        <v>0</v>
      </c>
    </row>
    <row r="30" spans="1:5">
      <c r="B30" s="33" t="s">
        <v>104</v>
      </c>
      <c r="C30" s="13" t="s">
        <v>28</v>
      </c>
      <c r="D30" s="31" t="s">
        <v>14</v>
      </c>
      <c r="E30" s="6" t="s">
        <v>108</v>
      </c>
    </row>
    <row r="31" spans="1:5">
      <c r="A31" s="32">
        <v>4</v>
      </c>
      <c r="B31" s="32" t="s">
        <v>304</v>
      </c>
      <c r="C31" s="37">
        <v>930000</v>
      </c>
      <c r="E31" s="32">
        <v>7</v>
      </c>
    </row>
    <row r="32" spans="1:5">
      <c r="A32" s="32">
        <v>5</v>
      </c>
      <c r="B32" s="32" t="s">
        <v>314</v>
      </c>
      <c r="C32" s="37">
        <v>100000</v>
      </c>
      <c r="E32" s="32">
        <v>4</v>
      </c>
    </row>
    <row r="33" spans="4:4">
      <c r="D33" s="45">
        <f>SUM(C31:C32)</f>
        <v>1030000</v>
      </c>
    </row>
  </sheetData>
  <pageMargins left="0.7" right="0.7" top="0.75" bottom="0.75" header="0.3" footer="0.3"/>
  <pageSetup paperSize="9" orientation="landscape" verticalDpi="0" r:id="rId1"/>
  <headerFooter>
    <oddFooter>&amp;CSECCIÓN 10&amp;RPágina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2"/>
  <sheetViews>
    <sheetView view="pageLayout" zoomScaleNormal="100" workbookViewId="0">
      <selection activeCell="B17" sqref="B17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7109375" style="32" customWidth="1"/>
    <col min="5" max="5" width="11.42578125" style="32"/>
    <col min="6" max="6" width="16.7109375" style="32" customWidth="1"/>
    <col min="7" max="7" width="11.42578125" style="32"/>
    <col min="8" max="9" width="14.140625" style="32" bestFit="1" customWidth="1"/>
    <col min="10" max="16384" width="11.42578125" style="32"/>
  </cols>
  <sheetData>
    <row r="1" spans="2:10">
      <c r="B1" s="6" t="s">
        <v>15</v>
      </c>
      <c r="C1" s="6" t="s">
        <v>16</v>
      </c>
      <c r="D1" s="6" t="s">
        <v>114</v>
      </c>
      <c r="E1" s="6" t="s">
        <v>40</v>
      </c>
      <c r="F1" s="6" t="s">
        <v>115</v>
      </c>
      <c r="G1" s="6" t="s">
        <v>116</v>
      </c>
      <c r="H1" s="68" t="s">
        <v>325</v>
      </c>
      <c r="I1" s="69" t="s">
        <v>327</v>
      </c>
      <c r="J1" s="68" t="s">
        <v>326</v>
      </c>
    </row>
    <row r="2" spans="2:10">
      <c r="B2" s="33" t="s">
        <v>4</v>
      </c>
      <c r="C2" s="34">
        <v>45794618.109999999</v>
      </c>
      <c r="D2" s="35">
        <f>SUM(D3:D9)</f>
        <v>877500</v>
      </c>
      <c r="E2" s="36">
        <f>D2/C2</f>
        <v>1.9161640302190523E-2</v>
      </c>
      <c r="F2" s="35">
        <f>SUM(F3:F11)</f>
        <v>10147500</v>
      </c>
      <c r="H2" s="70">
        <f>C2-D2+F2</f>
        <v>55064618.109999999</v>
      </c>
      <c r="I2" s="70">
        <f>H2-C2</f>
        <v>9270000</v>
      </c>
      <c r="J2" s="71">
        <f>I2/C2</f>
        <v>0.20242553344878195</v>
      </c>
    </row>
    <row r="3" spans="2:10">
      <c r="B3" s="32" t="s">
        <v>18</v>
      </c>
      <c r="C3" s="37">
        <v>9330609.1099999994</v>
      </c>
      <c r="D3" s="38">
        <f>D15</f>
        <v>0</v>
      </c>
      <c r="E3" s="40">
        <f t="shared" ref="E3:E9" si="0">D3/C3</f>
        <v>0</v>
      </c>
      <c r="F3" s="38">
        <f>C25</f>
        <v>52500</v>
      </c>
      <c r="G3" s="40">
        <f>F3/C3</f>
        <v>5.6266423103861008E-3</v>
      </c>
      <c r="H3" s="77">
        <f t="shared" ref="H3:H9" si="1">C3-D3+F3</f>
        <v>9383109.1099999994</v>
      </c>
      <c r="I3" s="77">
        <f t="shared" ref="I3:I9" si="2">H3-C3</f>
        <v>52500</v>
      </c>
      <c r="J3" s="78">
        <f t="shared" ref="J3:J9" si="3">I3/C3</f>
        <v>5.6266423103861008E-3</v>
      </c>
    </row>
    <row r="4" spans="2:10">
      <c r="B4" s="32" t="s">
        <v>19</v>
      </c>
      <c r="C4" s="37">
        <v>6546193</v>
      </c>
      <c r="D4" s="38">
        <f>D26</f>
        <v>877500</v>
      </c>
      <c r="E4" s="40">
        <f t="shared" si="0"/>
        <v>0.13404737684941462</v>
      </c>
      <c r="H4" s="77">
        <f t="shared" si="1"/>
        <v>5668693</v>
      </c>
      <c r="I4" s="77">
        <f t="shared" si="2"/>
        <v>-877500</v>
      </c>
      <c r="J4" s="79">
        <f t="shared" si="3"/>
        <v>-0.13404737684941462</v>
      </c>
    </row>
    <row r="5" spans="2:10">
      <c r="B5" s="32" t="s">
        <v>26</v>
      </c>
      <c r="C5" s="37"/>
      <c r="D5" s="38"/>
      <c r="E5" s="40"/>
      <c r="H5" s="77"/>
      <c r="I5" s="77"/>
      <c r="J5" s="78"/>
    </row>
    <row r="6" spans="2:10">
      <c r="B6" s="32" t="s">
        <v>25</v>
      </c>
      <c r="C6" s="37">
        <v>12428215</v>
      </c>
      <c r="D6" s="38">
        <f>D29</f>
        <v>0</v>
      </c>
      <c r="E6" s="40">
        <f t="shared" si="0"/>
        <v>0</v>
      </c>
      <c r="F6" s="38">
        <f>SUM(C17:C22)+C37</f>
        <v>4125000</v>
      </c>
      <c r="G6" s="40">
        <f>F6/C6</f>
        <v>0.3319060701798287</v>
      </c>
      <c r="H6" s="77">
        <f t="shared" si="1"/>
        <v>16553215</v>
      </c>
      <c r="I6" s="77">
        <f t="shared" si="2"/>
        <v>4125000</v>
      </c>
      <c r="J6" s="78">
        <f t="shared" si="3"/>
        <v>0.3319060701798287</v>
      </c>
    </row>
    <row r="7" spans="2:10">
      <c r="B7" s="32" t="s">
        <v>24</v>
      </c>
      <c r="C7" s="37"/>
      <c r="D7" s="38"/>
      <c r="E7" s="40"/>
      <c r="H7" s="77"/>
      <c r="I7" s="77"/>
      <c r="J7" s="78"/>
    </row>
    <row r="8" spans="2:10">
      <c r="B8" s="32" t="s">
        <v>23</v>
      </c>
      <c r="C8" s="37">
        <v>1997046</v>
      </c>
      <c r="D8" s="38">
        <f>D32</f>
        <v>0</v>
      </c>
      <c r="E8" s="40">
        <f t="shared" si="0"/>
        <v>0</v>
      </c>
      <c r="H8" s="77">
        <f t="shared" si="1"/>
        <v>1997046</v>
      </c>
      <c r="I8" s="77">
        <f t="shared" si="2"/>
        <v>0</v>
      </c>
      <c r="J8" s="78">
        <f t="shared" si="3"/>
        <v>0</v>
      </c>
    </row>
    <row r="9" spans="2:10">
      <c r="B9" s="32" t="s">
        <v>39</v>
      </c>
      <c r="C9" s="37">
        <v>15492555</v>
      </c>
      <c r="D9" s="38">
        <f>D35</f>
        <v>0</v>
      </c>
      <c r="E9" s="40">
        <f t="shared" si="0"/>
        <v>0</v>
      </c>
      <c r="F9" s="38">
        <f>C23+C24+C38+C39+C40</f>
        <v>5970000</v>
      </c>
      <c r="G9" s="40">
        <f>F9/C9</f>
        <v>0.38534638089069234</v>
      </c>
      <c r="H9" s="77">
        <f t="shared" si="1"/>
        <v>21462555</v>
      </c>
      <c r="I9" s="77">
        <f t="shared" si="2"/>
        <v>5970000</v>
      </c>
      <c r="J9" s="78">
        <f t="shared" si="3"/>
        <v>0.38534638089069234</v>
      </c>
    </row>
    <row r="10" spans="2:10">
      <c r="B10" s="32" t="s">
        <v>21</v>
      </c>
      <c r="C10" s="37"/>
      <c r="D10" s="38"/>
      <c r="H10" s="70"/>
      <c r="I10" s="70"/>
      <c r="J10" s="71"/>
    </row>
    <row r="11" spans="2:10">
      <c r="B11" s="32" t="s">
        <v>20</v>
      </c>
      <c r="C11" s="37"/>
      <c r="D11" s="38"/>
      <c r="H11" s="70"/>
      <c r="I11" s="70"/>
      <c r="J11" s="71"/>
    </row>
    <row r="12" spans="2:10">
      <c r="C12" s="41"/>
    </row>
    <row r="13" spans="2:10">
      <c r="B13" s="33" t="s">
        <v>27</v>
      </c>
      <c r="C13" s="6" t="s">
        <v>28</v>
      </c>
      <c r="D13" s="42" t="s">
        <v>14</v>
      </c>
      <c r="E13" s="6" t="s">
        <v>108</v>
      </c>
    </row>
    <row r="14" spans="2:10">
      <c r="C14" s="37"/>
      <c r="D14" s="37"/>
    </row>
    <row r="15" spans="2:10">
      <c r="C15" s="37"/>
      <c r="D15" s="45">
        <f>SUM(C14:C15)</f>
        <v>0</v>
      </c>
    </row>
    <row r="16" spans="2:10">
      <c r="B16" s="33" t="s">
        <v>35</v>
      </c>
      <c r="C16" s="13" t="s">
        <v>28</v>
      </c>
      <c r="D16" s="31" t="s">
        <v>14</v>
      </c>
      <c r="E16" s="6" t="s">
        <v>108</v>
      </c>
    </row>
    <row r="17" spans="1:5">
      <c r="A17" s="32">
        <v>6</v>
      </c>
      <c r="B17" s="32" t="s">
        <v>106</v>
      </c>
      <c r="C17" s="37">
        <v>250000</v>
      </c>
      <c r="D17" s="37"/>
      <c r="E17" s="32">
        <v>4</v>
      </c>
    </row>
    <row r="18" spans="1:5">
      <c r="A18" s="32">
        <v>7</v>
      </c>
      <c r="B18" s="32" t="s">
        <v>107</v>
      </c>
      <c r="C18" s="37">
        <v>50000</v>
      </c>
      <c r="D18" s="37"/>
      <c r="E18" s="32">
        <v>4</v>
      </c>
    </row>
    <row r="19" spans="1:5">
      <c r="A19" s="32">
        <v>8</v>
      </c>
      <c r="B19" s="32" t="s">
        <v>109</v>
      </c>
      <c r="C19" s="37">
        <v>150000</v>
      </c>
      <c r="D19" s="37"/>
      <c r="E19" s="32">
        <v>4</v>
      </c>
    </row>
    <row r="20" spans="1:5">
      <c r="A20" s="32">
        <v>9</v>
      </c>
      <c r="B20" s="32" t="s">
        <v>110</v>
      </c>
      <c r="C20" s="37">
        <v>25000</v>
      </c>
      <c r="D20" s="37"/>
      <c r="E20" s="32">
        <v>4</v>
      </c>
    </row>
    <row r="21" spans="1:5">
      <c r="A21" s="32">
        <v>10</v>
      </c>
      <c r="B21" s="32" t="s">
        <v>112</v>
      </c>
      <c r="C21" s="37">
        <v>50000</v>
      </c>
      <c r="D21" s="37"/>
      <c r="E21" s="32">
        <v>4</v>
      </c>
    </row>
    <row r="22" spans="1:5">
      <c r="A22" s="32">
        <v>11</v>
      </c>
      <c r="B22" s="32" t="s">
        <v>111</v>
      </c>
      <c r="C22" s="37">
        <v>100000</v>
      </c>
      <c r="D22" s="37"/>
      <c r="E22" s="32">
        <v>4</v>
      </c>
    </row>
    <row r="23" spans="1:5">
      <c r="A23" s="32">
        <v>12</v>
      </c>
      <c r="B23" s="32" t="s">
        <v>112</v>
      </c>
      <c r="C23" s="37">
        <v>100000</v>
      </c>
      <c r="D23" s="37"/>
      <c r="E23" s="32">
        <v>7</v>
      </c>
    </row>
    <row r="24" spans="1:5">
      <c r="A24" s="32">
        <v>13</v>
      </c>
      <c r="B24" s="32" t="s">
        <v>111</v>
      </c>
      <c r="C24" s="37">
        <v>100000</v>
      </c>
      <c r="D24" s="37"/>
      <c r="E24" s="32">
        <v>7</v>
      </c>
    </row>
    <row r="25" spans="1:5">
      <c r="A25" s="32">
        <v>14</v>
      </c>
      <c r="B25" s="32" t="s">
        <v>305</v>
      </c>
      <c r="C25" s="37">
        <v>52500</v>
      </c>
      <c r="D25" s="37"/>
      <c r="E25" s="32">
        <v>1</v>
      </c>
    </row>
    <row r="26" spans="1:5">
      <c r="C26" s="37"/>
      <c r="D26" s="45">
        <f>SUM(C17:C26)</f>
        <v>877500</v>
      </c>
    </row>
    <row r="27" spans="1:5">
      <c r="B27" s="33" t="s">
        <v>36</v>
      </c>
      <c r="C27" s="13" t="s">
        <v>28</v>
      </c>
      <c r="D27" s="31" t="s">
        <v>14</v>
      </c>
      <c r="E27" s="6" t="s">
        <v>108</v>
      </c>
    </row>
    <row r="28" spans="1:5">
      <c r="C28" s="37"/>
      <c r="D28" s="37"/>
    </row>
    <row r="29" spans="1:5">
      <c r="C29" s="37"/>
      <c r="D29" s="45">
        <f>SUM(C28:C29)</f>
        <v>0</v>
      </c>
    </row>
    <row r="30" spans="1:5">
      <c r="B30" s="33" t="s">
        <v>37</v>
      </c>
      <c r="C30" s="13" t="s">
        <v>28</v>
      </c>
      <c r="D30" s="31" t="s">
        <v>14</v>
      </c>
      <c r="E30" s="6" t="s">
        <v>108</v>
      </c>
    </row>
    <row r="31" spans="1:5">
      <c r="C31" s="37"/>
      <c r="D31" s="37"/>
    </row>
    <row r="32" spans="1:5">
      <c r="C32" s="37"/>
      <c r="D32" s="45">
        <f>SUM(C31:C32)</f>
        <v>0</v>
      </c>
    </row>
    <row r="33" spans="1:5">
      <c r="B33" s="33" t="s">
        <v>31</v>
      </c>
      <c r="C33" s="13" t="s">
        <v>28</v>
      </c>
      <c r="D33" s="31" t="s">
        <v>14</v>
      </c>
      <c r="E33" s="6" t="s">
        <v>108</v>
      </c>
    </row>
    <row r="34" spans="1:5">
      <c r="C34" s="37"/>
      <c r="D34" s="37"/>
    </row>
    <row r="35" spans="1:5">
      <c r="C35" s="37"/>
      <c r="D35" s="45">
        <f>SUM(C34:C35)</f>
        <v>0</v>
      </c>
    </row>
    <row r="36" spans="1:5">
      <c r="B36" s="33" t="s">
        <v>104</v>
      </c>
      <c r="C36" s="13" t="s">
        <v>28</v>
      </c>
      <c r="D36" s="31" t="s">
        <v>14</v>
      </c>
      <c r="E36" s="6" t="s">
        <v>108</v>
      </c>
    </row>
    <row r="37" spans="1:5">
      <c r="A37" s="32">
        <v>15</v>
      </c>
      <c r="B37" s="32" t="s">
        <v>312</v>
      </c>
      <c r="C37" s="37">
        <v>3500000</v>
      </c>
      <c r="E37" s="32">
        <v>4</v>
      </c>
    </row>
    <row r="38" spans="1:5">
      <c r="A38" s="32">
        <v>16</v>
      </c>
      <c r="B38" s="32" t="s">
        <v>313</v>
      </c>
      <c r="C38" s="37">
        <v>2770000</v>
      </c>
      <c r="E38" s="32">
        <v>7</v>
      </c>
    </row>
    <row r="39" spans="1:5">
      <c r="A39" s="32">
        <v>17</v>
      </c>
      <c r="B39" s="32" t="s">
        <v>313</v>
      </c>
      <c r="C39" s="37">
        <v>2000000</v>
      </c>
      <c r="E39" s="32">
        <v>7</v>
      </c>
    </row>
    <row r="40" spans="1:5">
      <c r="A40" s="32">
        <v>18</v>
      </c>
      <c r="B40" s="32" t="s">
        <v>105</v>
      </c>
      <c r="C40" s="37">
        <v>1000000</v>
      </c>
      <c r="D40" s="37"/>
      <c r="E40" s="32">
        <v>7</v>
      </c>
    </row>
    <row r="41" spans="1:5">
      <c r="D41" s="45">
        <f>SUM(C37:C40)</f>
        <v>9270000</v>
      </c>
    </row>
    <row r="42" spans="1:5">
      <c r="C42" s="40"/>
    </row>
  </sheetData>
  <pageMargins left="0.7" right="0.7" top="0.75" bottom="0.75" header="0.3" footer="0.3"/>
  <pageSetup paperSize="9" scale="95" orientation="landscape" verticalDpi="0" r:id="rId1"/>
  <headerFooter>
    <oddFooter>&amp;CSECCIÓN 11&amp;RPágina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J32"/>
  <sheetViews>
    <sheetView view="pageLayout" topLeftCell="A10" zoomScaleNormal="100" workbookViewId="0">
      <selection activeCell="A33" sqref="A33"/>
    </sheetView>
  </sheetViews>
  <sheetFormatPr baseColWidth="10" defaultRowHeight="15"/>
  <cols>
    <col min="1" max="1" width="4" style="32" customWidth="1"/>
    <col min="2" max="2" width="50.5703125" style="32" bestFit="1" customWidth="1"/>
    <col min="3" max="3" width="16.85546875" style="32" bestFit="1" customWidth="1"/>
    <col min="4" max="4" width="16.85546875" style="32" customWidth="1"/>
    <col min="5" max="7" width="11.42578125" style="32"/>
    <col min="8" max="8" width="14.140625" style="32" bestFit="1" customWidth="1"/>
    <col min="9" max="16384" width="11.42578125" style="32"/>
  </cols>
  <sheetData>
    <row r="1" spans="2:10">
      <c r="B1" s="6" t="s">
        <v>15</v>
      </c>
      <c r="C1" s="6" t="s">
        <v>16</v>
      </c>
      <c r="D1" s="6" t="s">
        <v>34</v>
      </c>
      <c r="E1" s="6" t="s">
        <v>40</v>
      </c>
      <c r="H1" s="75" t="s">
        <v>325</v>
      </c>
      <c r="I1" s="76" t="s">
        <v>327</v>
      </c>
      <c r="J1" s="75" t="s">
        <v>326</v>
      </c>
    </row>
    <row r="2" spans="2:10">
      <c r="B2" s="33" t="s">
        <v>5</v>
      </c>
      <c r="C2" s="34">
        <v>60745555.630000003</v>
      </c>
      <c r="D2" s="35">
        <f>SUM(D3:D9)</f>
        <v>0</v>
      </c>
      <c r="E2" s="36">
        <f>D2/C2</f>
        <v>0</v>
      </c>
      <c r="H2" s="70">
        <f>C2-D2+F2</f>
        <v>60745555.630000003</v>
      </c>
      <c r="I2" s="70">
        <f>H2-C2</f>
        <v>0</v>
      </c>
      <c r="J2" s="71">
        <f>I2/C2</f>
        <v>0</v>
      </c>
    </row>
    <row r="3" spans="2:10">
      <c r="B3" s="32" t="s">
        <v>18</v>
      </c>
      <c r="C3" s="37">
        <v>39856550.710000001</v>
      </c>
      <c r="D3" s="38">
        <f>D16</f>
        <v>0</v>
      </c>
      <c r="E3" s="40">
        <f t="shared" ref="E3:E8" si="0">D3/C3</f>
        <v>0</v>
      </c>
      <c r="H3" s="77">
        <f t="shared" ref="H3:H8" si="1">C3-D3+F3</f>
        <v>39856550.710000001</v>
      </c>
      <c r="I3" s="77">
        <f t="shared" ref="I3:I8" si="2">H3-C3</f>
        <v>0</v>
      </c>
      <c r="J3" s="78">
        <f t="shared" ref="J3:J8" si="3">I3/C3</f>
        <v>0</v>
      </c>
    </row>
    <row r="4" spans="2:10">
      <c r="B4" s="32" t="s">
        <v>19</v>
      </c>
      <c r="C4" s="37">
        <v>15205155</v>
      </c>
      <c r="D4" s="38">
        <f>D20</f>
        <v>0</v>
      </c>
      <c r="E4" s="40">
        <f t="shared" si="0"/>
        <v>0</v>
      </c>
      <c r="H4" s="77">
        <f t="shared" si="1"/>
        <v>15205155</v>
      </c>
      <c r="I4" s="77">
        <f t="shared" si="2"/>
        <v>0</v>
      </c>
      <c r="J4" s="78">
        <f t="shared" si="3"/>
        <v>0</v>
      </c>
    </row>
    <row r="5" spans="2:10">
      <c r="B5" s="32" t="s">
        <v>26</v>
      </c>
      <c r="C5" s="37"/>
      <c r="D5" s="38"/>
      <c r="E5" s="40"/>
      <c r="H5" s="77"/>
      <c r="I5" s="77"/>
      <c r="J5" s="78"/>
    </row>
    <row r="6" spans="2:10">
      <c r="B6" s="32" t="s">
        <v>25</v>
      </c>
      <c r="C6" s="37">
        <v>995420</v>
      </c>
      <c r="D6" s="38">
        <f>D24</f>
        <v>0</v>
      </c>
      <c r="E6" s="40">
        <f t="shared" si="0"/>
        <v>0</v>
      </c>
      <c r="H6" s="77">
        <f t="shared" si="1"/>
        <v>995420</v>
      </c>
      <c r="I6" s="77">
        <f t="shared" si="2"/>
        <v>0</v>
      </c>
      <c r="J6" s="78">
        <f t="shared" si="3"/>
        <v>0</v>
      </c>
    </row>
    <row r="7" spans="2:10">
      <c r="B7" s="32" t="s">
        <v>24</v>
      </c>
      <c r="C7" s="37"/>
      <c r="D7" s="38"/>
      <c r="E7" s="40"/>
      <c r="H7" s="77"/>
      <c r="I7" s="77"/>
      <c r="J7" s="78"/>
    </row>
    <row r="8" spans="2:10">
      <c r="B8" s="32" t="s">
        <v>23</v>
      </c>
      <c r="C8" s="37">
        <v>4688429.92</v>
      </c>
      <c r="D8" s="38">
        <f>D28</f>
        <v>0</v>
      </c>
      <c r="E8" s="40">
        <f t="shared" si="0"/>
        <v>0</v>
      </c>
      <c r="H8" s="77">
        <f t="shared" si="1"/>
        <v>4688429.92</v>
      </c>
      <c r="I8" s="77">
        <f t="shared" si="2"/>
        <v>0</v>
      </c>
      <c r="J8" s="78">
        <f t="shared" si="3"/>
        <v>0</v>
      </c>
    </row>
    <row r="9" spans="2:10">
      <c r="B9" s="32" t="s">
        <v>22</v>
      </c>
      <c r="C9" s="37"/>
      <c r="D9" s="38"/>
      <c r="E9" s="40"/>
      <c r="H9" s="77"/>
      <c r="I9" s="77"/>
      <c r="J9" s="78"/>
    </row>
    <row r="10" spans="2:10">
      <c r="B10" s="32" t="s">
        <v>21</v>
      </c>
      <c r="C10" s="37"/>
      <c r="D10" s="38"/>
      <c r="E10" s="40"/>
      <c r="H10" s="77"/>
      <c r="I10" s="77"/>
      <c r="J10" s="78"/>
    </row>
    <row r="11" spans="2:10">
      <c r="B11" s="32" t="s">
        <v>20</v>
      </c>
      <c r="C11" s="37"/>
      <c r="D11" s="38"/>
      <c r="E11" s="40"/>
      <c r="H11" s="77"/>
      <c r="I11" s="77"/>
      <c r="J11" s="78"/>
    </row>
    <row r="12" spans="2:10">
      <c r="C12" s="41"/>
    </row>
    <row r="13" spans="2:10">
      <c r="B13" s="33" t="s">
        <v>27</v>
      </c>
      <c r="C13" s="6" t="s">
        <v>28</v>
      </c>
      <c r="D13" s="42" t="s">
        <v>14</v>
      </c>
    </row>
    <row r="14" spans="2:10">
      <c r="B14" s="46"/>
      <c r="C14" s="30"/>
      <c r="D14" s="31"/>
    </row>
    <row r="15" spans="2:10">
      <c r="C15" s="37"/>
      <c r="D15" s="37"/>
    </row>
    <row r="16" spans="2:10">
      <c r="C16" s="37"/>
      <c r="D16" s="45">
        <f>SUM(C14:C16)</f>
        <v>0</v>
      </c>
    </row>
    <row r="17" spans="2:4">
      <c r="B17" s="33" t="s">
        <v>35</v>
      </c>
      <c r="C17" s="13" t="s">
        <v>28</v>
      </c>
      <c r="D17" s="31" t="s">
        <v>14</v>
      </c>
    </row>
    <row r="18" spans="2:4">
      <c r="C18" s="37"/>
      <c r="D18" s="37"/>
    </row>
    <row r="19" spans="2:4">
      <c r="C19" s="37"/>
      <c r="D19" s="37"/>
    </row>
    <row r="20" spans="2:4">
      <c r="C20" s="37"/>
      <c r="D20" s="45">
        <f>SUM(C18:C20)</f>
        <v>0</v>
      </c>
    </row>
    <row r="21" spans="2:4">
      <c r="B21" s="33" t="s">
        <v>36</v>
      </c>
      <c r="C21" s="13" t="s">
        <v>28</v>
      </c>
      <c r="D21" s="31" t="s">
        <v>14</v>
      </c>
    </row>
    <row r="22" spans="2:4">
      <c r="C22" s="37"/>
      <c r="D22" s="37"/>
    </row>
    <row r="23" spans="2:4">
      <c r="C23" s="37"/>
      <c r="D23" s="37"/>
    </row>
    <row r="24" spans="2:4">
      <c r="C24" s="37"/>
      <c r="D24" s="45">
        <f>SUM(C22:C24)</f>
        <v>0</v>
      </c>
    </row>
    <row r="25" spans="2:4">
      <c r="B25" s="33" t="s">
        <v>37</v>
      </c>
      <c r="C25" s="13" t="s">
        <v>28</v>
      </c>
      <c r="D25" s="31" t="s">
        <v>14</v>
      </c>
    </row>
    <row r="26" spans="2:4">
      <c r="C26" s="37"/>
      <c r="D26" s="37"/>
    </row>
    <row r="27" spans="2:4">
      <c r="C27" s="37"/>
      <c r="D27" s="37"/>
    </row>
    <row r="28" spans="2:4">
      <c r="C28" s="37"/>
      <c r="D28" s="45">
        <f>SUM(C26:C28)</f>
        <v>0</v>
      </c>
    </row>
    <row r="29" spans="2:4">
      <c r="B29" s="33"/>
      <c r="C29" s="6"/>
      <c r="D29" s="42"/>
    </row>
    <row r="30" spans="2:4">
      <c r="C30" s="41"/>
      <c r="D30" s="41"/>
    </row>
    <row r="31" spans="2:4">
      <c r="C31" s="41"/>
      <c r="D31" s="41"/>
    </row>
    <row r="32" spans="2:4">
      <c r="C32" s="41"/>
      <c r="D32" s="47"/>
    </row>
  </sheetData>
  <pageMargins left="0.7" right="0.7" top="0.75" bottom="0.75" header="0.3" footer="0.3"/>
  <pageSetup paperSize="9" orientation="landscape" verticalDpi="0" r:id="rId1"/>
  <headerFooter>
    <oddFooter>&amp;CSECCIÓN 12&amp;RPágina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TOTALES</vt:lpstr>
      <vt:lpstr>GRÁFICOS</vt:lpstr>
      <vt:lpstr>01</vt:lpstr>
      <vt:lpstr>02</vt:lpstr>
      <vt:lpstr>03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26</vt:lpstr>
      <vt:lpstr>30</vt:lpstr>
      <vt:lpstr>Resumen</vt:lpstr>
      <vt:lpstr>Fondo Contingencia</vt:lpstr>
      <vt:lpstr>INAEM</vt:lpstr>
      <vt:lpstr>SAS</vt:lpstr>
      <vt:lpstr>IASS</vt:lpstr>
      <vt:lpstr>IAM</vt:lpstr>
      <vt:lpstr>IAJ</vt:lpstr>
      <vt:lpstr>AST</vt:lpstr>
      <vt:lpstr>IAA</vt:lpstr>
      <vt:lpstr>IACS</vt:lpstr>
      <vt:lpstr>CITA</vt:lpstr>
      <vt:lpstr>INAGA</vt:lpstr>
      <vt:lpstr>BST</vt:lpstr>
      <vt:lpstr>ACPU</vt:lpstr>
      <vt:lpstr>Trastienda</vt:lpstr>
    </vt:vector>
  </TitlesOfParts>
  <Company>CORTES DE ARAGON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lardunna</dc:creator>
  <cp:lastModifiedBy>lardunna</cp:lastModifiedBy>
  <cp:lastPrinted>2012-02-06T17:29:13Z</cp:lastPrinted>
  <dcterms:created xsi:type="dcterms:W3CDTF">2012-01-24T15:26:39Z</dcterms:created>
  <dcterms:modified xsi:type="dcterms:W3CDTF">2012-02-07T10:28:23Z</dcterms:modified>
</cp:coreProperties>
</file>